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755" tabRatio="857" activeTab="4"/>
  </bookViews>
  <sheets>
    <sheet name="1. Geodetic works" sheetId="5" r:id="rId1"/>
    <sheet name="2. Preparatory works" sheetId="36" r:id="rId2"/>
    <sheet name="3. Bank revetment" sheetId="7" r:id="rId3"/>
    <sheet name="4. Floating dock" sheetId="30" r:id="rId4"/>
    <sheet name="5. Recapitulation" sheetId="38" r:id="rId5"/>
  </sheets>
  <definedNames>
    <definedName name="OLE_LINK1" localSheetId="0">'1. Geodetic works'!#REF!</definedName>
    <definedName name="OLE_LINK1" localSheetId="1">'2. Preparatory works'!$C$2</definedName>
    <definedName name="OLE_LINK1" localSheetId="2">'3. Bank revetment'!$C$2</definedName>
    <definedName name="OLE_LINK1" localSheetId="3">'4. Floating dock'!$C$2</definedName>
    <definedName name="OLE_LINK1" localSheetId="4">'5. Recapitulation'!#REF!</definedName>
    <definedName name="OLE_LINK1">#REF!</definedName>
    <definedName name="_xlnm.Print_Area" localSheetId="0">'1. Geodetic works'!$A$1:$F$25</definedName>
    <definedName name="_xlnm.Print_Area" localSheetId="1">'2. Preparatory works'!$A$1:$G$85</definedName>
    <definedName name="_xlnm.Print_Area" localSheetId="2">'3. Bank revetment'!$A$1:$G$101</definedName>
    <definedName name="_xlnm.Print_Area" localSheetId="3">'4. Floating dock'!$A$1:$G$11</definedName>
    <definedName name="_xlnm.Print_Area" localSheetId="4">'5. Recapitulation'!$A$1:$D$35</definedName>
    <definedName name="_xlnm.Print_Titles" localSheetId="0">'1. Geodetic works'!$1:$4</definedName>
    <definedName name="_xlnm.Print_Titles" localSheetId="1">'2. Preparatory works'!$1:$3</definedName>
    <definedName name="_xlnm.Print_Titles" localSheetId="2">'3. Bank revetment'!$1:$4</definedName>
    <definedName name="_xlnm.Print_Titles" localSheetId="3">'4. Floating dock'!$1:$4</definedName>
    <definedName name="_xlnm.Print_Titles" localSheetId="4">'5. Recapitulation'!#REF!</definedName>
  </definedNames>
  <calcPr calcId="152511"/>
</workbook>
</file>

<file path=xl/calcChain.xml><?xml version="1.0" encoding="utf-8"?>
<calcChain xmlns="http://schemas.openxmlformats.org/spreadsheetml/2006/main">
  <c r="C8" i="36" l="1"/>
  <c r="B8" i="38" l="1"/>
  <c r="B10" i="38"/>
  <c r="B11" i="38"/>
  <c r="E62" i="36" l="1"/>
  <c r="E67" i="36" s="1"/>
  <c r="E51" i="36"/>
  <c r="E46" i="36"/>
  <c r="E15" i="36"/>
  <c r="D11" i="36"/>
  <c r="C14" i="36" s="1"/>
  <c r="E9" i="36"/>
  <c r="D5" i="36"/>
  <c r="E72" i="36" l="1"/>
  <c r="C82" i="7"/>
  <c r="C71" i="7"/>
  <c r="C65" i="7"/>
  <c r="C53" i="7"/>
  <c r="C47" i="7"/>
  <c r="C41" i="7"/>
  <c r="C35" i="7"/>
  <c r="C29" i="7"/>
  <c r="E77" i="36" l="1"/>
  <c r="F101" i="7" l="1"/>
</calcChain>
</file>

<file path=xl/sharedStrings.xml><?xml version="1.0" encoding="utf-8"?>
<sst xmlns="http://schemas.openxmlformats.org/spreadsheetml/2006/main" count="231" uniqueCount="169">
  <si>
    <t>1. SURVEYING</t>
  </si>
  <si>
    <t>No. Item</t>
  </si>
  <si>
    <t>DESCRIPTION OF WORKS</t>
  </si>
  <si>
    <t>Measurement unit</t>
  </si>
  <si>
    <t>Quantity of works</t>
  </si>
  <si>
    <t>1.01.</t>
  </si>
  <si>
    <t>INITIAL SURVEY</t>
  </si>
  <si>
    <t>Longitudinal section L=220m1</t>
  </si>
  <si>
    <t>13 Longitudinal sections L=75.23m1/piece L=977.93 m1</t>
  </si>
  <si>
    <t>Calculation total:</t>
  </si>
  <si>
    <t>m1</t>
  </si>
  <si>
    <t>1.02.</t>
  </si>
  <si>
    <t>BANK REVETMENT ROUTE STAKING OUT</t>
  </si>
  <si>
    <t>Staking out of the bank revetment route. Geodetic staking out of the planned operations, height and layout of the design elements. The item is to include all measurements related to the transfer of data from the design to the field and vice versa, as well as the maintenance of staked-out points in the field from the commencement of works to the hand-over to the Investor.
Calculation per m1 of works.</t>
  </si>
  <si>
    <t>Longitudinally along the bank revetment axis L= 74.55 m1</t>
  </si>
  <si>
    <t>1.03.</t>
  </si>
  <si>
    <t>AS-BUILT SURVEY</t>
  </si>
  <si>
    <t>The item is to include as-built surveying, surveying of cross sections of the structure built. 
Calculation per hectare of the area surveyed and m1 of the bank revetment surveyed.</t>
  </si>
  <si>
    <t>Survey of mud and reed cleaning A=1.71 ha</t>
  </si>
  <si>
    <t>ha</t>
  </si>
  <si>
    <t>As-built survey L=74.55 m1</t>
  </si>
  <si>
    <t>TOTAL 1.:</t>
  </si>
  <si>
    <t>2. PREPARATORY WORKS</t>
  </si>
  <si>
    <t>PREPARATORY WORKS AT THE DREDGING SITE</t>
  </si>
  <si>
    <t>2.01.</t>
  </si>
  <si>
    <t>CLEANING THE GROUND ON THE TURNING BASIN SIDE</t>
  </si>
  <si>
    <t>Before any work commences, the wider area of work is to be marked and any barriers, waste, scrub vegetation, trees and stumps are to be removed from the ground. Low vegetation is to be cut, removed aside and burnt, while the trees are to be felled by being notched by machinery. Then, branches are to be cut off first, timber is to be classified and prepared for transport. Stumps are to be removed by machinery. The disposal site is to be designated with the agreement of the supervisor. Protective measures are to be implemented during the works to avoid any potential damage to adjoining facilities and property in general. Any other barriers that hinder the execution of works are to be removed in an appropriate manner by machinery or by hand.
Calculation per m2 of the ground cleaned for all labour and material.</t>
  </si>
  <si>
    <t>Route length L=330 m</t>
  </si>
  <si>
    <t>m2</t>
  </si>
  <si>
    <t>2.02.</t>
  </si>
  <si>
    <t>CLEANING THE GROUND OPPOSITE THE TURNING BASIN</t>
  </si>
  <si>
    <t>Route length L=300 m</t>
  </si>
  <si>
    <t>PREPARATORY WORKS AT THE DISPOSAL SITE</t>
  </si>
  <si>
    <t>2.03.</t>
  </si>
  <si>
    <t>ACCESS ROAD CREATION</t>
  </si>
  <si>
    <t>Creation of an access road for the movement of lorries and other machinery at the disposal site. A 6 metre wide access road is to be created by compacting and planning by use of a bulldozer in a length of no more than 1 kilometre. This item is also to include creating four off ramps to connect the handling platform with the disposal site; two ramps are to be smaller and connect the top of the landfill with its inner area, while two ramps are to be bigger and connect the top of the landfill with the handling platform.</t>
  </si>
  <si>
    <t>Calculation per m2 of the road created for all labour and material.</t>
  </si>
  <si>
    <t>2.04.</t>
  </si>
  <si>
    <t>CLEANING THE GROUND AT THE LANDFILL</t>
  </si>
  <si>
    <t>Before any work commences, the wider area of work is to be marked and any barriers, waste, scrub vegetation, trees and stumps are to be removed from the ground. Low vegetation is to be cut, removed aside and burnt, while the trees are to be felled by being notched by machinery. Then, branches are to be cut off first, timber is to be classified and prepared for transport. Stumps are to be removed by machinery. The disposal site is to be designated with the agreement of the supervisor. Protective measures are to be implemented during the works to avoid any potential damage to adjoining facilities and property in general. Any other barriers that hinder the execution of works are to be removed in an appropriate manner by machinery or by hand.</t>
  </si>
  <si>
    <t>Calculation per m2 of the area cleaned for all labour and material.</t>
  </si>
  <si>
    <t>2.05.</t>
  </si>
  <si>
    <t>LANDFILL PLANNING AND LEVELLING</t>
  </si>
  <si>
    <t>After removing scrub vegetation, trees and stumps from the landfill site, the ground is to be planned and levelled by means of a bulldozer to facilitate unrestricted movement of tippers when unloading earth. This item is also to include removing all stumps and barriers that may be a hazard to the movement of lorries and other machinery.</t>
  </si>
  <si>
    <t>Calculation per m2 of the planned and levelled ground for all labour and material.</t>
  </si>
  <si>
    <t>2.06.</t>
  </si>
  <si>
    <t>CLEANING THE GROUND AT THE HANDLING PLATFORM</t>
  </si>
  <si>
    <t>2.07.</t>
  </si>
  <si>
    <t>HANDLING PLATFORM PLANNING AND LEVELLING</t>
  </si>
  <si>
    <t>After removing scrub vegetation, trees and stumps from the handling platform, the ground is to be planned and levelled by means of a bulldozer to facilitate unrestricted movement of tippers and other required machinery during the process of earth loading. This item is also to include removing all stumps and barriers that may be a hazard to the movement of lorries and other machinery.</t>
  </si>
  <si>
    <t>2.08.</t>
  </si>
  <si>
    <t>HANDLING PLATFORM RIVERSIDE DREDGING</t>
  </si>
  <si>
    <t>The riverside part of the canal bed next to the handling platform is to be dredged to ensure an easy and smooth approach of a transport vessel to the earth handling point. Dredging is to be done by use of a hydraulic dredger with minimum reach of 15 metres and direct loading into tippers. The canal bed slope in the water is to have a slope angle of 1:1.5 up to the depth of 71.00 m a.A.s. It is estimated that there is 5 m3/m' earth along with vegetation at a length of 70 metres of the handling platform.</t>
  </si>
  <si>
    <t>Calculation per m3 of the material dredged for all labour and material.</t>
  </si>
  <si>
    <t>m3</t>
  </si>
  <si>
    <t>2.09.</t>
  </si>
  <si>
    <t>DREDGED MATERIAL TRANSPORT</t>
  </si>
  <si>
    <t>Transport of the dredged material and vegetation along the handling platform by means of a tipper and unloading inside the landfill at a maximum distance of up to 500 metres.</t>
  </si>
  <si>
    <t>Calculation per m3 of the material transported for all labour and material.</t>
  </si>
  <si>
    <t>MUD AND REED DREDGING AT THE BANK REVETMENT SITE</t>
  </si>
  <si>
    <t>2.10.</t>
  </si>
  <si>
    <t>MUD EXCAVATION AND REED REMOVAL AT THE TURNING BASIN</t>
  </si>
  <si>
    <t>Mud is to be excavated (dredged) and reed removed to the design bed level in order to ensure the unrestricted movement of vessels under the minimum water regime conditions, by use of appropriate machinery.
The design bed levels for Stage 1 are as follows: 
From km 26+478.54-26+625.00 to the level of 72.30 m a.A.s.
From km 26+625.00-26+775.00 to the level of 72.70 m a.A.s.
From km 26+500.00 to 26+575.00 additional excavation up to the level of 71.50 in the bank revetment zone.
Mud is to be dredged and vegetation removed by means of hydraulic amphibious dredgers and then loaded into the cargo space of a vessel. 
This item is also to include construction of an off-ramp to connect the adjacent ground level to the water mirror level in the canal bed. During the works, the ramp is to ensure the unrestricted movement of the necessary machinery and after the completion of works, it will be used by citizens to put vessels into the water and get them out. After the completion of dredging works, the ramp is to be planned and a 15 cm thick layer of compacted broken stone is to be made. The exact position of the off-ramp is to be specified by the Investor’s representative and the supervisor before the commencement of works.</t>
  </si>
  <si>
    <t>Calculation per m3 of the material dredged and reed for all labour and material.</t>
  </si>
  <si>
    <t>MUD EXCAVATION AND REED REMOVAL ON THE OPPOSITE BANK</t>
  </si>
  <si>
    <t>Mud excavation and reed removal from the bank opposite the berthing side. The canal bed slope in the water is to have a slope angle of 1:1.5 up to the depth of 71.00 m a.A.s. Dredging is to be done by use of a land-based hydraulic dredger with minimum reach of 15 metres or a hydraulic amphibious dredger from the canal bed. In both cases, the material is to be loaded directly into the transport vessel. It is estimated that there is 3 m3/m' earth along with vegetation at a length of 300 metres of the canal bank.</t>
  </si>
  <si>
    <t>2.12.</t>
  </si>
  <si>
    <t>DREDGED MATERIAL TRANSPORT BY VESSEL</t>
  </si>
  <si>
    <t xml:space="preserve">Transport of dredged earth and vegetation by water in an appropriate vessel from the dredging site to the handling platform at a distance of no more than 2 kilometres. </t>
  </si>
  <si>
    <t>Calculation per m3 of the material transported and reed for all labour and material.</t>
  </si>
  <si>
    <t>2.13.</t>
  </si>
  <si>
    <t>DREDGED MATERIAL TRANSFER</t>
  </si>
  <si>
    <t>Transfer of dredged material with vegetation from a vessel to tippers by use of a hydraulic dredger with minimum reach of 15 metres.</t>
  </si>
  <si>
    <t>Calculation per m3 of the material transferred and reed for all labour and material.</t>
  </si>
  <si>
    <t>2.14.</t>
  </si>
  <si>
    <t>TRANSFERRED MATERIAL TRANSPORT</t>
  </si>
  <si>
    <t>Transport and unloading of the transferred material by tippers from the handling platform to the disposal site at a distance of no more than 500 metres.</t>
  </si>
  <si>
    <t>EARTH SPREADING AT THE LANDFILL</t>
  </si>
  <si>
    <t>Spreading of earth deposited at the landfill by a bulldozer after the material is dewatered and dried.</t>
  </si>
  <si>
    <t>Calculation per m3 of the material spread for all labour and material.</t>
  </si>
  <si>
    <t>TOTAL 2.:</t>
  </si>
  <si>
    <t>3. BANK REVETMENT</t>
  </si>
  <si>
    <t>3.01.</t>
  </si>
  <si>
    <t>MECHANICAL DEBRIS EXCAVATION</t>
  </si>
  <si>
    <t>Mechanical debris excavation by excavator in a 2.00 m wide bank slope for bank revetment construction purposes. The works are to include excavation by excavator, loading into lorries, transport, unloading and spreading at the landfill. Average transport distance 5 km. 
Calculation per m3 of the excavated and transported material.</t>
  </si>
  <si>
    <t>According to the cross section in the design</t>
  </si>
  <si>
    <t>A=15.28 m2/m1, L=74.55 m1, V=1139.124 m3</t>
  </si>
  <si>
    <t>3.02.</t>
  </si>
  <si>
    <t>BENCHING EXCAVATION BENEATH THE EMBANKMENT</t>
  </si>
  <si>
    <t>The work is to include excavating benching in the inclined formation soil in all material categories. All work is to be carried out manually or by use of appropriate machinery. The benching is to be done in inclined ground at an angle of over 20% for better embankment positioning. The benching is to be 2.00 m wide and the side cut slope 2:1. The formation soil beneath the benching is to have the required compactness. The excavated soil is to be used to make the embankment and if it does not fit, it is to be stockpiled.
Calculation per cubic metre for all labour and material.</t>
  </si>
  <si>
    <t>Two benches are to be made according to the cross section in the design</t>
  </si>
  <si>
    <t>A=2.34 m2/m1, L=74.55 m1, 2 pcs., V=348.894 m3</t>
  </si>
  <si>
    <t>3.03.</t>
  </si>
  <si>
    <t>EMBANKMENT CONSTRUCTION OUT OF SAND</t>
  </si>
  <si>
    <t>The work on the construction of a sand embankment is to include sand procurement with transport, filling, spreading, keeping it as wet as necessary, planning, compaction according to regulations and testing. The embankment is to be constructed according to design cross sections, levels and angles specified in the design, with a 
tolerance of 5 cm. The embankment is to be constructed in horizontal layers up to 30 cm thick. The embankment is to be compacted by vibrating devices until the required compactness. Quantities for the construction of the embankment are also to include the part of the embankment beneath the shoulders. Layer compactness is to be checked in a bearing test by using a plate with a diameter D=30 cm, 
the minimum required compression modulus being Mc = 25 MN/m2.
Calculation per cubic metre of the finished compacted embankment for all labour, material, transport and testing as described above.</t>
  </si>
  <si>
    <t>A=66.23 m2/m1, L=74.55 m1, V=4937.4465 m3</t>
  </si>
  <si>
    <t>3.04.</t>
  </si>
  <si>
    <t>MACHINE LANDSCAPING AND PLANNING OF THE BANK SLOPE</t>
  </si>
  <si>
    <t>Machine landscaping and planning of the bank slope by excavator. 
Calculation per m2 of the area landscaped.</t>
  </si>
  <si>
    <t>Area to be landscaped: Length 74.55 m * Width 8.4 m =</t>
  </si>
  <si>
    <t>3.05.</t>
  </si>
  <si>
    <t>STONE TOE CONSTRUCTION</t>
  </si>
  <si>
    <t>Construction (laying) of a stone toe beneath the sett at level 71.50 to 71.80 m a.A.s.
The stone toe is to be constructed out of broken stone sized 6-15 cm, fully in accordance with the detail drawing in the design. It is to have a rectangular cross-section, sized 11.00х0.30 m. The works are to be carried out partly from the bank and partly from vessels (rafts, etc.).
Calculation per m3 of the stone toe constructed.</t>
  </si>
  <si>
    <t>A=3.3 m2/m1, L=74.55 m1, V=246.015 m3</t>
  </si>
  <si>
    <t>3.06.</t>
  </si>
  <si>
    <t>BANK REVETMENT SETT CONSTRUCTION</t>
  </si>
  <si>
    <t>Bank revetment sett construction out of stone up to the level of 73.00 m a.A.s. The sett is to have a trapezoid cross-section, with a base of 5.00 m, top of 2.00 m and height of 1.20 m. Sides at an angle of 1:1 to the bank and 1:1.5 to the bed. The bank revetment sett is to be constructed as riprap out of rubble sized 15 to 45 cm. Rubble is to be laid into the sett by excavator. The price is to include procurement, transport and laying of rubble and levelling. 
Calculation per m3 of the transported and laid rubble.</t>
  </si>
  <si>
    <t>A=4.2 m2/m1, L=74.55 m1, V=313.11 m3</t>
  </si>
  <si>
    <t>3.07.</t>
  </si>
  <si>
    <t>GEOTEXTILE LAYING ON THE BANK REVETMENT SLOPE</t>
  </si>
  <si>
    <t>Laying a separation layer of geotextile over a formed and shaped bank revetment slope. Geotextile to be laid is 300 gr/m². 
Calculation per m2 of the transported and laid geotextile.</t>
  </si>
  <si>
    <t>Geotextile length L=20.9 m2/m1, route length L=74.55 m1, A=1558.1 m3</t>
  </si>
  <si>
    <t>3.08.</t>
  </si>
  <si>
    <t>GRAVEL BASE CONSTRUCTION BENEATH THE BANK REVETMENT LINING</t>
  </si>
  <si>
    <t>Gravel base construction beneath the bank revetment lining, layer thickness 20 cm, fraction 16 to 64 mm. Mechanical gravel laying by excavator, with slope planning and light compaction required. The price is to include procurement, transport and laying of material.
Calculation per m3 of the transported and laid material.</t>
  </si>
  <si>
    <t>A=2.99 m2/m1, L=74.55 m1, V=222.91 m3</t>
  </si>
  <si>
    <t>3.09.</t>
  </si>
  <si>
    <t>BANK REVETMENT LINING CONSTRUCTION OUT OF RUBBLE</t>
  </si>
  <si>
    <t>Bank revetment lining construction out of rubble sized 15 to 45 cm in a 45 cm thick layer. The bank revetment lining is to be constructed partly by excavator and partly by hand. Rubble is to be spread and rolled mechanically in the lower part of the bank revetment slope and it is to be manually laid, levelled and grouted by fine-grained concrete in the upper part.
The price is to include procurement, transport and laying of stone.
Calculation per m3 of the transported and laid stone.</t>
  </si>
  <si>
    <t>a)</t>
  </si>
  <si>
    <t>From the level 73.00 to the level 74.75 m a.A.s. rolled stone</t>
  </si>
  <si>
    <t>A=1.55 m2/m1, L=74.55 m1, V=115.56 m3</t>
  </si>
  <si>
    <t>b)</t>
  </si>
  <si>
    <t>From the level 74.75 to the level 79.00 m a.A.s. manually laid stone, grouted by fine-grained concrete.</t>
  </si>
  <si>
    <t>A=4.5 m2/m1, L=74.55 m1, V=335.48 m3</t>
  </si>
  <si>
    <t>3.10.</t>
  </si>
  <si>
    <t>BEAM CONSTRUCTION OUT OF RUBBLE</t>
  </si>
  <si>
    <t>Beam construction out of rubble sized 15 to 45 cm at the level of 79.00 m a.A.s. Rubble is to be manually laid, levelled and grouted by fine-grained concrete. The stone beam is to have a rectangular cross-section 80х100 cm.
The price is to include procurement, transport and laying of stone.
Calculation per m3 of the transported and laid stone.</t>
  </si>
  <si>
    <t>A=0.8 m2/m1, L=74.55 m1, V=59.64 m3</t>
  </si>
  <si>
    <t>3.11.</t>
  </si>
  <si>
    <t>RC BEAM CONSTRUCTION</t>
  </si>
  <si>
    <t>RC beam construction out of grade MB30 concrete at all bank revetment line breaks for reinforcement.
The item price is to include:
Procurement, transport and cross-cutting of timber formwork,
Procurement, transport and installation of reinforcement,
Procurement, transport and placing of grade MB30 concrete,
Removal of timber formwork.
Calculation per m3 of the constructed RC beam for all required labour, material and transport.</t>
  </si>
  <si>
    <t xml:space="preserve">RC beam at the level 79.00 m a.A.s. </t>
  </si>
  <si>
    <t>A=0.34 m2/m1, L=74.55 m1, V=25.347 m3</t>
  </si>
  <si>
    <t>RC beam at the level 74.75 m a.A.s.</t>
  </si>
  <si>
    <t>1.</t>
  </si>
  <si>
    <t>2.</t>
  </si>
  <si>
    <t>A=0.46 m2/m1, L=74.55 m1, V=34.293 m3</t>
  </si>
  <si>
    <t>3.12.</t>
  </si>
  <si>
    <t>RC STAIR CONSTRUCTION</t>
  </si>
  <si>
    <t>RC stair construction using grade MB30 reinforced concrete, fully in accordance with the detail drawing in the design. The stairs are to extend from the level 74.75 to the level 79.00 m a.A.s. Stair width 2.00 m, tread width 0.31 m, tread height 0.16 m, number of treads: 26, parapet wall width 0.50 m.
Angle irons measuring 30х30х3 mm L=2000 mm are to be placed on tread edges.
The item price is to include: procurement, transport, installation, all required formwork, concrete and reinforcement.
Calculation per m3 of the stairs constructed for all required labour, material and transport.</t>
  </si>
  <si>
    <t>BOLLARD CONSTRUCTION AT THE BANK</t>
  </si>
  <si>
    <t>Construction of a bollard for a floating structure mooring at the bank revetment slope. The bollard is to be made of a steel pipe 323.9 mm in diameter, wall thickness 5.6 mm, filled with grade MB 20 concrete. The bollard is to be founded into a grade MB 20 concrete block measuring BxL/H=100x150/100 cm. Steel pipe length L=1300 mm (500 mm above the foundation, 800 mm in the foundation). The steel pipe is to be placed before concreting the foundation, and the pipe is to be filled with concrete to the top when concreting the foundation.</t>
  </si>
  <si>
    <t xml:space="preserve">Grade MB 20 concrete amount: V=1.0*1.5*1.0+0.3239*0.3239*3.14/4*0.50=1.58 m3 </t>
  </si>
  <si>
    <t>Steel pipe weight: G=1.30*43.80=56.94 kg</t>
  </si>
  <si>
    <t>Calculation per piece of the bollard constructed</t>
  </si>
  <si>
    <t>pcs</t>
  </si>
  <si>
    <t>3.14.</t>
  </si>
  <si>
    <t>CONSTRUCTION OF SUPPORTS TO CONNECT THE MOORING FENDER TO THE BANK</t>
  </si>
  <si>
    <t>Construction of a concrete block to connect the mooring fender at the bank revetment slope. The grade MB 20 concrete block measuring BxL/H=100x150/100 cm is to be placed in the bank revetment slope. 
NOTE: An anchor, an anchor plate and a horizontal cylindrical joint are to be placed on the face of the block. The end of the mooring fender is to be tied to the horizontal cylindrical joint, which is an integral part of the floating dock and is not within the scope of this item.</t>
  </si>
  <si>
    <t xml:space="preserve">Grade MB 20 concrete amount: V=1.00*1.50*1.00=1.50 m3 </t>
  </si>
  <si>
    <t>Calculation per concrete block constructed</t>
  </si>
  <si>
    <t>3.15.</t>
  </si>
  <si>
    <t>ABUTMENT CONSTRUCTION FOR THE APPROACH BRIDGE</t>
  </si>
  <si>
    <t>Construction of a concrete block to support the approach bridge at the bank revetment slope (level 74.75). The grade MB 20 concrete block measuring BxL/H=100x150/100 cm is to be placed in the bank revetment slope. 
NOTE: Connection to the approach bridge is to be made via a steel support which is an integral part of the equipment of the floating structure and is not within the scope of this item.</t>
  </si>
  <si>
    <t>TOTAL 3.:</t>
  </si>
  <si>
    <t>4. FLOATING STRUCTURE - DOCK</t>
  </si>
  <si>
    <t>4.01.</t>
  </si>
  <si>
    <t>FLOATING STRUCTURE - DOCK</t>
  </si>
  <si>
    <r>
      <t xml:space="preserve">Procurement, transport and installation of a floating structure - dock, which is to consist of 3 HD concrete pontoons, connected to form a whole. 
A single pontoon is to measure BхLхH=2.40х10.00х0.95 m. 
The floating structure is to measure BхLхH=2.40х30.00х0.95 m. 
The item is also to include the following associated equipment:
-stainless steel fence, min. height 0.90 m, around the entire floating structure (with chains at entry points) 
-approach bridge (BхL=1.00х8.00 m), 
-2 mooring fenders (length up to 8.00 m), 
-2 pieces of steel mooring lines </t>
    </r>
    <r>
      <rPr>
        <sz val="10"/>
        <rFont val="Arial"/>
        <family val="2"/>
        <charset val="238"/>
      </rPr>
      <t>Ø</t>
    </r>
    <r>
      <rPr>
        <sz val="10"/>
        <rFont val="Arial"/>
        <family val="2"/>
      </rPr>
      <t>18, each 30 m long, for mooring at the bank 
-stainless steel bollards (24 pieces), 
-rubber fenders (24 pieces),
-lifebuoys,
-light signals at the outermost point of the floating structure.
NOTE: The floating structure is to have a valid Manufacturer Certificate (Type Approval Certificate) issued or recognised by the Seaworthiness Authority of the Republic of Serbia.</t>
    </r>
  </si>
  <si>
    <t>Lump sum calculation - for the entire floating structure.</t>
  </si>
  <si>
    <t>lump sum</t>
  </si>
  <si>
    <t>TOTAL 4.:</t>
  </si>
  <si>
    <t>SUMMARY OF WORKS</t>
  </si>
  <si>
    <t>TOTAL 1-4:</t>
  </si>
  <si>
    <t>Initial survey: Geodetic and hydrographic survey of river channel and bank cross sections for the bank revetment construction purposes. Sections are to be surveyed according to a design. Sections are to be used to determine the initial state of the channel and bank ground. Next, the surveyed state is to be mapped onto the design elements of the waterfront structure and variations in the quantities of material are to be identified, given that the survey is done for design purposes. Surveying is to be done partly onshore and partly offshore, from a vessel. A total of 13 sections are to be surveyed along the bank. Calculation per m1 of the sections surveyed.</t>
  </si>
  <si>
    <t>Unit price in EUR</t>
  </si>
  <si>
    <t>Amount in EUR</t>
  </si>
  <si>
    <t>Unit pricein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</si>
</sst>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quot;SIT&quot;* #,##0.00_ ;_ &quot;SIT&quot;* \-#,##0.00_ ;_ &quot;SIT&quot;* &quot;-&quot;??_ ;_ @_ "/>
    <numFmt numFmtId="165" formatCode="0.0"/>
    <numFmt numFmtId="166" formatCode="0\+000.00"/>
    <numFmt numFmtId="167" formatCode="#,##0.00\ \м\2"/>
    <numFmt numFmtId="168" formatCode="#,##0.00\ \м\3"/>
    <numFmt numFmtId="169" formatCode="#,##0.00\ \м\1"/>
    <numFmt numFmtId="170" formatCode="#,##0.00\ \д\и\н&quot;/&quot;\м\3"/>
    <numFmt numFmtId="171" formatCode="#,##0.00\ \д\и\н"/>
    <numFmt numFmtId="172" formatCode="#,##0.00\ &quot;ha&quot;"/>
    <numFmt numFmtId="173" formatCode="#,##0.00\ \€"/>
    <numFmt numFmtId="174" formatCode="&quot;1€=&quot;\ #,##0.00\ \д\и\н"/>
    <numFmt numFmtId="175" formatCode="#,##0\ \к\о\м"/>
  </numFmts>
  <fonts count="30">
    <font>
      <sz val="10"/>
      <name val="Times_Lat"/>
      <charset val="238"/>
    </font>
    <font>
      <sz val="10"/>
      <name val="Times_Lat"/>
      <family val="1"/>
    </font>
    <font>
      <sz val="10"/>
      <name val="Times_Lat"/>
      <family val="1"/>
    </font>
    <font>
      <sz val="10"/>
      <name val="Arial"/>
      <family val="2"/>
      <charset val="238"/>
    </font>
    <font>
      <sz val="8"/>
      <name val="Arial"/>
      <family val="2"/>
      <charset val="238"/>
    </font>
    <font>
      <b/>
      <sz val="14"/>
      <name val="Arial"/>
      <family val="2"/>
      <charset val="238"/>
    </font>
    <font>
      <b/>
      <sz val="11"/>
      <name val="Arial"/>
      <family val="2"/>
      <charset val="238"/>
    </font>
    <font>
      <b/>
      <sz val="10"/>
      <name val="Arial"/>
      <family val="2"/>
      <charset val="238"/>
    </font>
    <font>
      <b/>
      <sz val="12"/>
      <name val="Arial"/>
      <family val="2"/>
      <charset val="238"/>
    </font>
    <font>
      <sz val="10"/>
      <color indexed="12"/>
      <name val="Arial"/>
      <family val="2"/>
    </font>
    <font>
      <b/>
      <sz val="10"/>
      <color indexed="12"/>
      <name val="Arial"/>
      <family val="2"/>
    </font>
    <font>
      <sz val="9"/>
      <name val="Arial"/>
      <family val="2"/>
    </font>
    <font>
      <sz val="10"/>
      <name val="Arial"/>
      <family val="2"/>
    </font>
    <font>
      <sz val="9"/>
      <name val="Arial"/>
      <family val="2"/>
      <charset val="238"/>
    </font>
    <font>
      <b/>
      <sz val="10"/>
      <name val="Arial"/>
      <family val="2"/>
    </font>
    <font>
      <b/>
      <sz val="26"/>
      <name val="Arial"/>
      <family val="2"/>
      <charset val="238"/>
    </font>
    <font>
      <sz val="10"/>
      <color indexed="10"/>
      <name val="Arial"/>
      <family val="2"/>
      <charset val="238"/>
    </font>
    <font>
      <sz val="10"/>
      <color indexed="57"/>
      <name val="Arial"/>
      <family val="2"/>
      <charset val="238"/>
    </font>
    <font>
      <sz val="10"/>
      <color indexed="60"/>
      <name val="Arial"/>
      <family val="2"/>
      <charset val="238"/>
    </font>
    <font>
      <sz val="10"/>
      <color indexed="10"/>
      <name val="Arial"/>
      <family val="2"/>
      <charset val="238"/>
    </font>
    <font>
      <b/>
      <sz val="16"/>
      <name val="Arial"/>
      <family val="2"/>
      <charset val="238"/>
    </font>
    <font>
      <b/>
      <sz val="28"/>
      <name val="Arial"/>
      <family val="2"/>
      <charset val="238"/>
    </font>
    <font>
      <sz val="10"/>
      <color rgb="FF0033CC"/>
      <name val="Arial"/>
      <family val="2"/>
      <charset val="238"/>
    </font>
    <font>
      <sz val="10"/>
      <color rgb="FFFF0000"/>
      <name val="Arial"/>
      <family val="2"/>
      <charset val="238"/>
    </font>
    <font>
      <sz val="8"/>
      <color theme="0" tint="-0.14999847407452621"/>
      <name val="Arial"/>
      <family val="2"/>
      <charset val="238"/>
    </font>
    <font>
      <sz val="10"/>
      <color theme="9" tint="-0.249977111117893"/>
      <name val="Arial"/>
      <family val="2"/>
      <charset val="238"/>
    </font>
    <font>
      <sz val="10"/>
      <color theme="0" tint="-0.249977111117893"/>
      <name val="Arial"/>
      <family val="2"/>
      <charset val="238"/>
    </font>
    <font>
      <sz val="10"/>
      <color theme="5" tint="-0.249977111117893"/>
      <name val="Arial"/>
      <family val="2"/>
      <charset val="238"/>
    </font>
    <font>
      <b/>
      <sz val="10"/>
      <color rgb="FF0033CC"/>
      <name val="Arial"/>
      <family val="2"/>
      <charset val="238"/>
    </font>
    <font>
      <b/>
      <sz val="10"/>
      <color rgb="FFFF0000"/>
      <name val="Arial"/>
      <family val="2"/>
      <charset val="238"/>
    </font>
  </fonts>
  <fills count="5">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EBEB"/>
        <bgColor indexed="64"/>
      </patternFill>
    </fill>
  </fills>
  <borders count="30">
    <border>
      <left/>
      <right/>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top style="thin">
        <color indexed="64"/>
      </top>
      <bottom/>
      <diagonal/>
    </border>
    <border>
      <left style="hair">
        <color indexed="64"/>
      </left>
      <right style="hair">
        <color indexed="64"/>
      </right>
      <top style="hair">
        <color indexed="64"/>
      </top>
      <bottom style="thin">
        <color indexed="64"/>
      </bottom>
      <diagonal/>
    </border>
    <border>
      <left style="medium">
        <color indexed="64"/>
      </left>
      <right/>
      <top/>
      <bottom/>
      <diagonal/>
    </border>
    <border>
      <left style="hair">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hair">
        <color indexed="64"/>
      </bottom>
      <diagonal/>
    </border>
  </borders>
  <cellStyleXfs count="4">
    <xf numFmtId="0" fontId="0" fillId="0" borderId="0"/>
    <xf numFmtId="164" fontId="1" fillId="0" borderId="0" applyFont="0" applyFill="0" applyBorder="0" applyAlignment="0" applyProtection="0"/>
    <xf numFmtId="0" fontId="3" fillId="0" borderId="0"/>
    <xf numFmtId="0" fontId="2" fillId="0" borderId="0"/>
  </cellStyleXfs>
  <cellXfs count="360">
    <xf numFmtId="0" fontId="0" fillId="0" borderId="0" xfId="0"/>
    <xf numFmtId="0" fontId="3" fillId="0" borderId="0" xfId="0" applyFont="1"/>
    <xf numFmtId="0" fontId="4" fillId="0" borderId="0" xfId="0" applyNumberFormat="1" applyFont="1"/>
    <xf numFmtId="0" fontId="3" fillId="0" borderId="0" xfId="0" applyFont="1" applyAlignment="1">
      <alignment horizontal="center"/>
    </xf>
    <xf numFmtId="0" fontId="3" fillId="0" borderId="1" xfId="0" applyFont="1" applyBorder="1"/>
    <xf numFmtId="0" fontId="3" fillId="0" borderId="1" xfId="0" applyNumberFormat="1" applyFont="1" applyBorder="1"/>
    <xf numFmtId="0" fontId="3" fillId="0" borderId="1" xfId="0" applyFont="1" applyBorder="1" applyAlignment="1">
      <alignment horizontal="center"/>
    </xf>
    <xf numFmtId="0" fontId="3" fillId="0" borderId="2" xfId="0" applyFont="1" applyBorder="1" applyAlignment="1">
      <alignment horizontal="center"/>
    </xf>
    <xf numFmtId="4" fontId="3" fillId="0" borderId="2" xfId="0" applyNumberFormat="1" applyFont="1" applyBorder="1"/>
    <xf numFmtId="0" fontId="3" fillId="0" borderId="3" xfId="0" applyFont="1" applyBorder="1" applyAlignment="1">
      <alignment horizontal="center"/>
    </xf>
    <xf numFmtId="2" fontId="3" fillId="0" borderId="3" xfId="0" applyNumberFormat="1" applyFont="1" applyFill="1" applyBorder="1"/>
    <xf numFmtId="4" fontId="3" fillId="0" borderId="3" xfId="0" applyNumberFormat="1" applyFont="1" applyBorder="1"/>
    <xf numFmtId="4" fontId="3" fillId="0" borderId="4" xfId="0" applyNumberFormat="1" applyFont="1" applyBorder="1"/>
    <xf numFmtId="0" fontId="3" fillId="0" borderId="5" xfId="0" applyFont="1" applyBorder="1" applyAlignment="1">
      <alignment horizontal="center"/>
    </xf>
    <xf numFmtId="2" fontId="3" fillId="0" borderId="5" xfId="0" applyNumberFormat="1" applyFont="1" applyBorder="1"/>
    <xf numFmtId="4" fontId="3" fillId="0" borderId="5" xfId="0" applyNumberFormat="1" applyFont="1" applyBorder="1"/>
    <xf numFmtId="4" fontId="3" fillId="0" borderId="2" xfId="0" applyNumberFormat="1" applyFont="1" applyFill="1" applyBorder="1"/>
    <xf numFmtId="0" fontId="3" fillId="0" borderId="0" xfId="0" applyFont="1" applyBorder="1"/>
    <xf numFmtId="0" fontId="3" fillId="0" borderId="0" xfId="0" applyFont="1" applyBorder="1" applyAlignment="1">
      <alignment horizontal="center"/>
    </xf>
    <xf numFmtId="0" fontId="5" fillId="0" borderId="0" xfId="0" applyNumberFormat="1" applyFont="1" applyBorder="1"/>
    <xf numFmtId="2" fontId="3" fillId="0" borderId="0" xfId="0" applyNumberFormat="1" applyFont="1"/>
    <xf numFmtId="0" fontId="3" fillId="0" borderId="0" xfId="0" applyNumberFormat="1" applyFont="1"/>
    <xf numFmtId="0" fontId="8" fillId="0" borderId="2" xfId="0" applyNumberFormat="1" applyFont="1" applyBorder="1"/>
    <xf numFmtId="0" fontId="9" fillId="0" borderId="0" xfId="0" applyFont="1" applyBorder="1"/>
    <xf numFmtId="0" fontId="10" fillId="0" borderId="0" xfId="0" applyFont="1"/>
    <xf numFmtId="0" fontId="9" fillId="0" borderId="0" xfId="0" applyFont="1" applyBorder="1" applyAlignment="1">
      <alignment horizontal="left" vertical="center"/>
    </xf>
    <xf numFmtId="0" fontId="3" fillId="0" borderId="6" xfId="0" applyNumberFormat="1" applyFont="1" applyBorder="1" applyAlignment="1">
      <alignment horizontal="left" vertical="top" wrapText="1"/>
    </xf>
    <xf numFmtId="0" fontId="3" fillId="0" borderId="7" xfId="0" applyFont="1" applyBorder="1" applyAlignment="1">
      <alignment vertical="top" wrapText="1"/>
    </xf>
    <xf numFmtId="4" fontId="11" fillId="0" borderId="0" xfId="0" applyNumberFormat="1" applyFont="1" applyFill="1"/>
    <xf numFmtId="49" fontId="3" fillId="0" borderId="8"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0" fontId="3" fillId="0" borderId="7" xfId="0" applyFont="1" applyBorder="1"/>
    <xf numFmtId="0" fontId="3" fillId="0" borderId="0" xfId="0" applyFont="1" applyBorder="1" applyAlignment="1">
      <alignment vertical="top" wrapText="1"/>
    </xf>
    <xf numFmtId="0" fontId="3" fillId="2" borderId="2" xfId="0" applyFont="1" applyFill="1" applyBorder="1" applyAlignment="1">
      <alignment horizontal="center"/>
    </xf>
    <xf numFmtId="4" fontId="3" fillId="2" borderId="2" xfId="0" applyNumberFormat="1" applyFont="1" applyFill="1" applyBorder="1"/>
    <xf numFmtId="0" fontId="3" fillId="0" borderId="4" xfId="0" applyFont="1" applyBorder="1" applyAlignment="1">
      <alignment vertical="top" wrapText="1"/>
    </xf>
    <xf numFmtId="0" fontId="3" fillId="0" borderId="3" xfId="0" applyFont="1" applyBorder="1" applyAlignment="1">
      <alignment vertical="top" wrapText="1"/>
    </xf>
    <xf numFmtId="0" fontId="3" fillId="0" borderId="5" xfId="0" applyFont="1" applyBorder="1" applyAlignment="1">
      <alignment vertical="top" wrapText="1"/>
    </xf>
    <xf numFmtId="2" fontId="3" fillId="0" borderId="0" xfId="0" applyNumberFormat="1" applyFont="1" applyFill="1" applyBorder="1"/>
    <xf numFmtId="0" fontId="16" fillId="0" borderId="0" xfId="0" applyFont="1" applyAlignment="1">
      <alignment horizontal="center"/>
    </xf>
    <xf numFmtId="2" fontId="3" fillId="0" borderId="0" xfId="0" applyNumberFormat="1" applyFont="1" applyBorder="1"/>
    <xf numFmtId="49" fontId="3" fillId="2" borderId="8" xfId="0" applyNumberFormat="1" applyFont="1" applyFill="1" applyBorder="1" applyAlignment="1">
      <alignment horizontal="left" vertical="top" wrapText="1"/>
    </xf>
    <xf numFmtId="0" fontId="17" fillId="0" borderId="0" xfId="0" applyFont="1"/>
    <xf numFmtId="0" fontId="18" fillId="0" borderId="0" xfId="0" applyFont="1"/>
    <xf numFmtId="0" fontId="10" fillId="0" borderId="0" xfId="0" applyFont="1" applyBorder="1"/>
    <xf numFmtId="0" fontId="12" fillId="0" borderId="0" xfId="0" applyFont="1" applyBorder="1" applyAlignment="1"/>
    <xf numFmtId="0" fontId="3" fillId="0" borderId="9" xfId="0" applyFont="1" applyBorder="1" applyAlignment="1">
      <alignment horizontal="center"/>
    </xf>
    <xf numFmtId="0" fontId="3" fillId="0" borderId="0" xfId="0" applyNumberFormat="1" applyFont="1" applyBorder="1" applyAlignment="1">
      <alignment horizontal="left" vertical="top" wrapText="1"/>
    </xf>
    <xf numFmtId="4" fontId="3" fillId="0" borderId="0" xfId="0" applyNumberFormat="1" applyFont="1" applyBorder="1"/>
    <xf numFmtId="0" fontId="7" fillId="0" borderId="0" xfId="0" applyNumberFormat="1" applyFont="1" applyBorder="1" applyAlignment="1">
      <alignment horizontal="left" vertical="top" wrapText="1"/>
    </xf>
    <xf numFmtId="4" fontId="3" fillId="0" borderId="9" xfId="0" applyNumberFormat="1" applyFont="1" applyBorder="1"/>
    <xf numFmtId="2" fontId="3" fillId="0" borderId="9" xfId="0" applyNumberFormat="1" applyFont="1" applyBorder="1"/>
    <xf numFmtId="0" fontId="3" fillId="0" borderId="9" xfId="0" applyNumberFormat="1" applyFont="1" applyBorder="1" applyAlignment="1">
      <alignment horizontal="left" vertical="top" wrapText="1"/>
    </xf>
    <xf numFmtId="49" fontId="3" fillId="0" borderId="10" xfId="0" applyNumberFormat="1" applyFont="1" applyBorder="1" applyAlignment="1">
      <alignment horizontal="left" vertical="top" wrapText="1"/>
    </xf>
    <xf numFmtId="0" fontId="3" fillId="0" borderId="10" xfId="0" applyFont="1" applyBorder="1" applyAlignment="1">
      <alignment horizontal="center"/>
    </xf>
    <xf numFmtId="2" fontId="3" fillId="0" borderId="10" xfId="0" applyNumberFormat="1" applyFont="1" applyBorder="1"/>
    <xf numFmtId="4" fontId="3" fillId="0" borderId="10" xfId="0" applyNumberFormat="1" applyFont="1" applyBorder="1"/>
    <xf numFmtId="0" fontId="3" fillId="2" borderId="3" xfId="0" applyFont="1" applyFill="1" applyBorder="1" applyAlignment="1">
      <alignment horizontal="center"/>
    </xf>
    <xf numFmtId="4" fontId="3" fillId="2" borderId="3" xfId="0" applyNumberFormat="1" applyFont="1" applyFill="1" applyBorder="1"/>
    <xf numFmtId="0" fontId="3" fillId="0" borderId="5" xfId="0" applyFont="1" applyFill="1" applyBorder="1" applyAlignment="1">
      <alignment vertical="top" wrapText="1"/>
    </xf>
    <xf numFmtId="0" fontId="3" fillId="0" borderId="0" xfId="0" applyFont="1" applyFill="1"/>
    <xf numFmtId="0" fontId="12" fillId="0" borderId="0" xfId="0" applyFont="1" applyFill="1" applyBorder="1" applyAlignment="1">
      <alignment horizontal="center" vertical="top"/>
    </xf>
    <xf numFmtId="2" fontId="14" fillId="0" borderId="0" xfId="0" applyNumberFormat="1" applyFont="1" applyFill="1" applyBorder="1" applyAlignment="1">
      <alignment horizontal="right"/>
    </xf>
    <xf numFmtId="4" fontId="14" fillId="0" borderId="0" xfId="0" applyNumberFormat="1" applyFont="1" applyFill="1" applyBorder="1"/>
    <xf numFmtId="0" fontId="22" fillId="0" borderId="6" xfId="0" applyNumberFormat="1" applyFont="1" applyBorder="1" applyAlignment="1">
      <alignment horizontal="left" vertical="top" wrapText="1"/>
    </xf>
    <xf numFmtId="0" fontId="22" fillId="0" borderId="3" xfId="0" applyFont="1" applyBorder="1" applyAlignment="1">
      <alignment horizontal="center"/>
    </xf>
    <xf numFmtId="0" fontId="22" fillId="0" borderId="2" xfId="0" applyFont="1" applyBorder="1" applyAlignment="1">
      <alignment horizontal="center"/>
    </xf>
    <xf numFmtId="4" fontId="22" fillId="0" borderId="2" xfId="0" applyNumberFormat="1" applyFont="1" applyBorder="1"/>
    <xf numFmtId="4" fontId="23" fillId="0" borderId="2" xfId="0" applyNumberFormat="1" applyFont="1" applyBorder="1"/>
    <xf numFmtId="0" fontId="7" fillId="0" borderId="6" xfId="0" applyNumberFormat="1" applyFont="1" applyFill="1" applyBorder="1" applyAlignment="1">
      <alignment horizontal="left" vertical="top" wrapText="1"/>
    </xf>
    <xf numFmtId="0" fontId="15" fillId="2" borderId="0" xfId="0" applyFont="1" applyFill="1" applyBorder="1" applyAlignment="1">
      <alignment horizontal="center" vertical="top"/>
    </xf>
    <xf numFmtId="0" fontId="3" fillId="0" borderId="0" xfId="0" applyFont="1" applyBorder="1" applyAlignment="1">
      <alignment wrapText="1"/>
    </xf>
    <xf numFmtId="0" fontId="3" fillId="0" borderId="0" xfId="0" applyFont="1" applyBorder="1" applyAlignment="1">
      <alignment horizontal="left"/>
    </xf>
    <xf numFmtId="2" fontId="16" fillId="0" borderId="0" xfId="0" applyNumberFormat="1" applyFont="1" applyBorder="1" applyAlignment="1">
      <alignment horizontal="center"/>
    </xf>
    <xf numFmtId="0" fontId="3" fillId="0" borderId="0" xfId="0" applyFont="1" applyBorder="1" applyAlignment="1">
      <alignment horizontal="right"/>
    </xf>
    <xf numFmtId="0" fontId="4" fillId="0" borderId="9" xfId="0" applyFont="1" applyBorder="1" applyAlignment="1">
      <alignment horizontal="center"/>
    </xf>
    <xf numFmtId="0" fontId="3" fillId="0" borderId="10" xfId="0" applyFont="1" applyBorder="1" applyAlignment="1">
      <alignment vertical="top" wrapText="1"/>
    </xf>
    <xf numFmtId="0" fontId="7" fillId="0" borderId="7" xfId="0" applyFont="1" applyFill="1" applyBorder="1" applyAlignment="1">
      <alignment vertical="top" wrapText="1"/>
    </xf>
    <xf numFmtId="0" fontId="3" fillId="0" borderId="4" xfId="0" applyFont="1" applyBorder="1" applyAlignment="1">
      <alignment horizontal="center"/>
    </xf>
    <xf numFmtId="0" fontId="9" fillId="0" borderId="0" xfId="0" applyFont="1" applyBorder="1" applyAlignment="1">
      <alignment horizontal="left"/>
    </xf>
    <xf numFmtId="0" fontId="9" fillId="0" borderId="0" xfId="0" applyFont="1" applyBorder="1" applyAlignment="1">
      <alignment horizontal="center" vertical="center"/>
    </xf>
    <xf numFmtId="2" fontId="9" fillId="0" borderId="0" xfId="0" applyNumberFormat="1" applyFont="1" applyBorder="1" applyAlignment="1">
      <alignment horizontal="center"/>
    </xf>
    <xf numFmtId="0" fontId="3" fillId="0" borderId="0" xfId="0" applyFont="1" applyAlignment="1">
      <alignment horizontal="right" vertical="center"/>
    </xf>
    <xf numFmtId="0" fontId="13" fillId="0" borderId="2" xfId="0" applyFont="1" applyBorder="1" applyAlignment="1">
      <alignment horizontal="center" vertical="center" wrapText="1"/>
    </xf>
    <xf numFmtId="0" fontId="13" fillId="0" borderId="2" xfId="0" applyNumberFormat="1" applyFont="1" applyBorder="1" applyAlignment="1">
      <alignment horizontal="center" vertical="center" wrapText="1"/>
    </xf>
    <xf numFmtId="4" fontId="7" fillId="0" borderId="0" xfId="0" applyNumberFormat="1" applyFont="1" applyBorder="1"/>
    <xf numFmtId="4" fontId="3" fillId="0" borderId="3" xfId="0" applyNumberFormat="1" applyFont="1" applyFill="1" applyBorder="1"/>
    <xf numFmtId="0" fontId="22" fillId="0" borderId="2" xfId="0" applyFont="1" applyFill="1" applyBorder="1" applyAlignment="1">
      <alignment horizontal="center"/>
    </xf>
    <xf numFmtId="4" fontId="23" fillId="0" borderId="3" xfId="0" applyNumberFormat="1" applyFont="1" applyBorder="1"/>
    <xf numFmtId="0" fontId="7" fillId="0" borderId="6" xfId="1" applyNumberFormat="1" applyFont="1" applyFill="1" applyBorder="1" applyAlignment="1">
      <alignment horizontal="left" vertical="top" wrapText="1"/>
    </xf>
    <xf numFmtId="2" fontId="3" fillId="2" borderId="5" xfId="0" applyNumberFormat="1" applyFont="1" applyFill="1" applyBorder="1"/>
    <xf numFmtId="0" fontId="22" fillId="2" borderId="6" xfId="0" applyNumberFormat="1" applyFont="1" applyFill="1" applyBorder="1" applyAlignment="1">
      <alignment vertical="top" wrapText="1"/>
    </xf>
    <xf numFmtId="0" fontId="22" fillId="2" borderId="2" xfId="0" applyFont="1" applyFill="1" applyBorder="1" applyAlignment="1">
      <alignment horizontal="center"/>
    </xf>
    <xf numFmtId="4" fontId="22" fillId="2" borderId="2" xfId="0" applyNumberFormat="1" applyFont="1" applyFill="1" applyBorder="1"/>
    <xf numFmtId="4" fontId="23" fillId="2" borderId="2" xfId="0" applyNumberFormat="1" applyFont="1" applyFill="1" applyBorder="1"/>
    <xf numFmtId="0" fontId="3" fillId="0" borderId="7" xfId="0" applyNumberFormat="1" applyFont="1" applyBorder="1" applyAlignment="1">
      <alignment horizontal="left" vertical="top" wrapText="1"/>
    </xf>
    <xf numFmtId="49" fontId="7" fillId="2" borderId="6" xfId="0" applyNumberFormat="1" applyFont="1" applyFill="1" applyBorder="1" applyAlignment="1">
      <alignment horizontal="left" vertical="top" wrapText="1"/>
    </xf>
    <xf numFmtId="49" fontId="3" fillId="2" borderId="7" xfId="0" applyNumberFormat="1" applyFont="1" applyFill="1" applyBorder="1" applyAlignment="1">
      <alignment horizontal="left" vertical="top" wrapText="1"/>
    </xf>
    <xf numFmtId="0" fontId="3" fillId="2" borderId="5" xfId="0" applyFont="1" applyFill="1" applyBorder="1" applyAlignment="1">
      <alignment horizontal="center"/>
    </xf>
    <xf numFmtId="4" fontId="3" fillId="2" borderId="5" xfId="0" applyNumberFormat="1" applyFont="1" applyFill="1" applyBorder="1"/>
    <xf numFmtId="4" fontId="23" fillId="2" borderId="3" xfId="0" applyNumberFormat="1" applyFont="1" applyFill="1" applyBorder="1"/>
    <xf numFmtId="4" fontId="22" fillId="2" borderId="3" xfId="0" applyNumberFormat="1" applyFont="1" applyFill="1" applyBorder="1"/>
    <xf numFmtId="0" fontId="22" fillId="2" borderId="3" xfId="0" applyFont="1" applyFill="1" applyBorder="1" applyAlignment="1">
      <alignment horizontal="center"/>
    </xf>
    <xf numFmtId="4" fontId="22" fillId="0" borderId="3" xfId="0" applyNumberFormat="1" applyFont="1" applyBorder="1"/>
    <xf numFmtId="4" fontId="22" fillId="0" borderId="2" xfId="0" applyNumberFormat="1" applyFont="1" applyFill="1" applyBorder="1"/>
    <xf numFmtId="0" fontId="22" fillId="0" borderId="4" xfId="0" applyFont="1" applyBorder="1" applyAlignment="1">
      <alignment horizontal="center"/>
    </xf>
    <xf numFmtId="4" fontId="22" fillId="0" borderId="4" xfId="0" applyNumberFormat="1" applyFont="1" applyBorder="1"/>
    <xf numFmtId="4" fontId="23" fillId="0" borderId="5" xfId="0" applyNumberFormat="1" applyFont="1" applyBorder="1"/>
    <xf numFmtId="4" fontId="23" fillId="0" borderId="4" xfId="0" applyNumberFormat="1" applyFont="1" applyBorder="1"/>
    <xf numFmtId="0" fontId="3" fillId="0" borderId="3" xfId="0" applyFont="1" applyFill="1" applyBorder="1" applyAlignment="1">
      <alignment vertical="top" wrapText="1"/>
    </xf>
    <xf numFmtId="4" fontId="22" fillId="2" borderId="4" xfId="0" applyNumberFormat="1" applyFont="1" applyFill="1" applyBorder="1"/>
    <xf numFmtId="0" fontId="22" fillId="2" borderId="4" xfId="0" applyFont="1" applyFill="1" applyBorder="1" applyAlignment="1">
      <alignment horizontal="center"/>
    </xf>
    <xf numFmtId="4" fontId="23" fillId="2" borderId="4" xfId="0" applyNumberFormat="1" applyFont="1" applyFill="1" applyBorder="1"/>
    <xf numFmtId="0" fontId="22" fillId="2" borderId="5" xfId="0" applyFont="1" applyFill="1" applyBorder="1" applyAlignment="1">
      <alignment horizontal="center"/>
    </xf>
    <xf numFmtId="4" fontId="23" fillId="2" borderId="5" xfId="0" applyNumberFormat="1" applyFont="1" applyFill="1" applyBorder="1"/>
    <xf numFmtId="4" fontId="22" fillId="2" borderId="5" xfId="0" applyNumberFormat="1" applyFont="1" applyFill="1" applyBorder="1"/>
    <xf numFmtId="0" fontId="6" fillId="0" borderId="0" xfId="0" applyFont="1" applyBorder="1" applyAlignment="1">
      <alignment horizontal="center" wrapText="1"/>
    </xf>
    <xf numFmtId="0" fontId="19" fillId="0" borderId="0" xfId="0" applyFont="1" applyBorder="1" applyAlignment="1">
      <alignment horizontal="center"/>
    </xf>
    <xf numFmtId="4" fontId="22" fillId="0" borderId="3" xfId="0" applyNumberFormat="1" applyFont="1" applyFill="1" applyBorder="1"/>
    <xf numFmtId="4" fontId="23" fillId="0" borderId="2" xfId="0" applyNumberFormat="1" applyFont="1" applyFill="1" applyBorder="1"/>
    <xf numFmtId="0" fontId="22" fillId="0" borderId="2" xfId="0" applyNumberFormat="1" applyFont="1" applyFill="1" applyBorder="1" applyAlignment="1">
      <alignment horizontal="left" vertical="center" wrapText="1"/>
    </xf>
    <xf numFmtId="0" fontId="7" fillId="0" borderId="6" xfId="0" applyNumberFormat="1" applyFont="1" applyBorder="1" applyAlignment="1">
      <alignment horizontal="left" vertical="top" wrapText="1"/>
    </xf>
    <xf numFmtId="2" fontId="3" fillId="0" borderId="5" xfId="0" applyNumberFormat="1" applyFont="1" applyFill="1" applyBorder="1"/>
    <xf numFmtId="0" fontId="22" fillId="0" borderId="4" xfId="0" applyNumberFormat="1" applyFont="1" applyBorder="1" applyAlignment="1">
      <alignment horizontal="right" vertical="center" wrapText="1"/>
    </xf>
    <xf numFmtId="4" fontId="22" fillId="0" borderId="4" xfId="0" applyNumberFormat="1" applyFont="1" applyFill="1" applyBorder="1"/>
    <xf numFmtId="0" fontId="22" fillId="0" borderId="4" xfId="0" applyNumberFormat="1" applyFont="1" applyBorder="1" applyAlignment="1">
      <alignment horizontal="left" vertical="top" wrapText="1"/>
    </xf>
    <xf numFmtId="4" fontId="3" fillId="0" borderId="5" xfId="0" applyNumberFormat="1" applyFont="1" applyFill="1" applyBorder="1"/>
    <xf numFmtId="0" fontId="3" fillId="0" borderId="7" xfId="0" applyFont="1" applyFill="1" applyBorder="1" applyAlignment="1">
      <alignment vertical="top" wrapText="1"/>
    </xf>
    <xf numFmtId="2" fontId="24" fillId="0" borderId="3" xfId="0" applyNumberFormat="1" applyFont="1" applyFill="1" applyBorder="1" applyAlignment="1">
      <alignment horizontal="center" vertical="center"/>
    </xf>
    <xf numFmtId="2" fontId="22" fillId="0" borderId="5" xfId="0" applyNumberFormat="1" applyFont="1" applyBorder="1"/>
    <xf numFmtId="2" fontId="22" fillId="0" borderId="6" xfId="0" applyNumberFormat="1" applyFont="1" applyBorder="1" applyAlignment="1">
      <alignment horizontal="left" vertical="top" wrapText="1"/>
    </xf>
    <xf numFmtId="0" fontId="3" fillId="0" borderId="0" xfId="0" applyFont="1" applyAlignment="1">
      <alignment vertical="top" wrapText="1"/>
    </xf>
    <xf numFmtId="0" fontId="22" fillId="0" borderId="3" xfId="0" applyFont="1" applyFill="1" applyBorder="1" applyAlignment="1">
      <alignment horizontal="center"/>
    </xf>
    <xf numFmtId="4" fontId="23" fillId="0" borderId="3" xfId="0" applyNumberFormat="1" applyFont="1" applyFill="1" applyBorder="1"/>
    <xf numFmtId="0" fontId="3" fillId="0" borderId="11" xfId="0" applyFont="1" applyBorder="1"/>
    <xf numFmtId="0" fontId="7" fillId="0" borderId="7" xfId="0" applyFont="1" applyBorder="1" applyAlignment="1">
      <alignment horizontal="right" vertical="top" wrapText="1"/>
    </xf>
    <xf numFmtId="0" fontId="3" fillId="0" borderId="5" xfId="0" applyFont="1" applyBorder="1" applyAlignment="1">
      <alignment horizontal="right" vertical="center" wrapText="1"/>
    </xf>
    <xf numFmtId="166" fontId="3" fillId="0" borderId="0" xfId="0" applyNumberFormat="1" applyFont="1"/>
    <xf numFmtId="2" fontId="24" fillId="0" borderId="5" xfId="0" applyNumberFormat="1" applyFont="1" applyFill="1" applyBorder="1" applyAlignment="1">
      <alignment horizontal="center" vertical="top"/>
    </xf>
    <xf numFmtId="2" fontId="24" fillId="0" borderId="3" xfId="0" applyNumberFormat="1" applyFont="1" applyBorder="1"/>
    <xf numFmtId="0" fontId="3" fillId="0" borderId="3" xfId="0" applyFont="1" applyBorder="1" applyAlignment="1">
      <alignment horizontal="left" vertical="top" wrapText="1"/>
    </xf>
    <xf numFmtId="0" fontId="22" fillId="0" borderId="2" xfId="0" applyFont="1" applyFill="1" applyBorder="1" applyAlignment="1">
      <alignment horizontal="left" vertical="top" wrapText="1"/>
    </xf>
    <xf numFmtId="0" fontId="26" fillId="0" borderId="3" xfId="0" applyFont="1" applyBorder="1" applyAlignment="1">
      <alignment horizontal="center"/>
    </xf>
    <xf numFmtId="0" fontId="26" fillId="0" borderId="3" xfId="0" applyNumberFormat="1" applyFont="1" applyBorder="1" applyAlignment="1">
      <alignment horizontal="center"/>
    </xf>
    <xf numFmtId="0" fontId="26" fillId="0" borderId="5" xfId="0" applyFont="1" applyBorder="1" applyAlignment="1">
      <alignment horizontal="center" vertical="top"/>
    </xf>
    <xf numFmtId="0" fontId="7" fillId="0" borderId="5" xfId="0" applyFont="1" applyFill="1" applyBorder="1" applyAlignment="1">
      <alignment horizontal="right" vertical="top" wrapText="1"/>
    </xf>
    <xf numFmtId="0" fontId="7" fillId="0" borderId="5" xfId="0" applyNumberFormat="1" applyFont="1" applyFill="1" applyBorder="1" applyAlignment="1">
      <alignment horizontal="right" vertical="center" wrapText="1"/>
    </xf>
    <xf numFmtId="0" fontId="3" fillId="0" borderId="3" xfId="0" applyNumberFormat="1" applyFont="1" applyBorder="1" applyAlignment="1">
      <alignment horizontal="center"/>
    </xf>
    <xf numFmtId="0" fontId="3" fillId="0" borderId="3" xfId="0" applyNumberFormat="1" applyFont="1" applyBorder="1"/>
    <xf numFmtId="0" fontId="7" fillId="2" borderId="6" xfId="0" applyNumberFormat="1" applyFont="1" applyFill="1" applyBorder="1" applyAlignment="1">
      <alignment vertical="top" wrapText="1"/>
    </xf>
    <xf numFmtId="0" fontId="3" fillId="2" borderId="7" xfId="0" applyNumberFormat="1" applyFont="1" applyFill="1" applyBorder="1" applyAlignment="1">
      <alignment vertical="top" wrapText="1"/>
    </xf>
    <xf numFmtId="3" fontId="22" fillId="2" borderId="2" xfId="0" applyNumberFormat="1" applyFont="1" applyFill="1" applyBorder="1"/>
    <xf numFmtId="0" fontId="27" fillId="0" borderId="6" xfId="0" applyNumberFormat="1" applyFont="1" applyFill="1" applyBorder="1" applyAlignment="1">
      <alignment horizontal="left" vertical="center" wrapText="1"/>
    </xf>
    <xf numFmtId="0" fontId="3" fillId="0" borderId="6" xfId="0" applyNumberFormat="1" applyFont="1" applyFill="1" applyBorder="1" applyAlignment="1">
      <alignment horizontal="left" vertical="center" wrapText="1"/>
    </xf>
    <xf numFmtId="0" fontId="7" fillId="0" borderId="6" xfId="0" applyNumberFormat="1" applyFont="1" applyFill="1" applyBorder="1" applyAlignment="1">
      <alignment horizontal="left" vertical="center" wrapText="1"/>
    </xf>
    <xf numFmtId="0" fontId="3" fillId="0" borderId="7" xfId="0" applyNumberFormat="1" applyFont="1" applyFill="1" applyBorder="1" applyAlignment="1">
      <alignment horizontal="left" vertical="center" wrapText="1"/>
    </xf>
    <xf numFmtId="0" fontId="22" fillId="0" borderId="5" xfId="0" applyFont="1" applyFill="1" applyBorder="1" applyAlignment="1">
      <alignment horizontal="center"/>
    </xf>
    <xf numFmtId="4" fontId="22" fillId="0" borderId="5" xfId="0" applyNumberFormat="1" applyFont="1" applyFill="1" applyBorder="1"/>
    <xf numFmtId="4" fontId="23" fillId="0" borderId="5" xfId="0" applyNumberFormat="1" applyFont="1" applyFill="1" applyBorder="1"/>
    <xf numFmtId="2" fontId="22" fillId="0" borderId="2" xfId="0" applyNumberFormat="1" applyFont="1" applyBorder="1"/>
    <xf numFmtId="0" fontId="28" fillId="0" borderId="6" xfId="0" applyNumberFormat="1" applyFont="1" applyFill="1" applyBorder="1" applyAlignment="1">
      <alignment horizontal="right" vertical="center" wrapText="1"/>
    </xf>
    <xf numFmtId="4" fontId="22" fillId="0" borderId="0" xfId="0" applyNumberFormat="1" applyFont="1" applyFill="1" applyBorder="1" applyAlignment="1">
      <alignment horizontal="left" vertical="center"/>
    </xf>
    <xf numFmtId="0" fontId="22" fillId="0" borderId="0" xfId="0" applyFont="1" applyFill="1" applyBorder="1"/>
    <xf numFmtId="0" fontId="3" fillId="0" borderId="2" xfId="0" applyFont="1" applyFill="1" applyBorder="1" applyAlignment="1">
      <alignment vertical="top" wrapText="1"/>
    </xf>
    <xf numFmtId="0" fontId="7" fillId="0" borderId="4" xfId="0" applyFont="1" applyBorder="1" applyAlignment="1">
      <alignment horizontal="right" vertical="top" wrapText="1"/>
    </xf>
    <xf numFmtId="2" fontId="22" fillId="0" borderId="2" xfId="0" applyNumberFormat="1" applyFont="1" applyFill="1" applyBorder="1" applyAlignment="1">
      <alignment horizontal="center" vertical="top"/>
    </xf>
    <xf numFmtId="0" fontId="22" fillId="0" borderId="7" xfId="0" applyFont="1" applyFill="1" applyBorder="1" applyAlignment="1">
      <alignment vertical="top" wrapText="1"/>
    </xf>
    <xf numFmtId="0" fontId="22" fillId="0" borderId="2" xfId="0" applyFont="1" applyFill="1" applyBorder="1" applyAlignment="1">
      <alignment vertical="top" wrapText="1"/>
    </xf>
    <xf numFmtId="0" fontId="22" fillId="0" borderId="7" xfId="0" applyFont="1" applyFill="1" applyBorder="1" applyAlignment="1">
      <alignment horizontal="left" vertical="top" wrapText="1"/>
    </xf>
    <xf numFmtId="0" fontId="3" fillId="0" borderId="17" xfId="0" applyNumberFormat="1" applyFont="1" applyBorder="1"/>
    <xf numFmtId="0" fontId="3" fillId="0" borderId="17" xfId="0" applyFont="1" applyBorder="1" applyAlignment="1">
      <alignment horizontal="right" vertical="center"/>
    </xf>
    <xf numFmtId="0" fontId="3" fillId="0" borderId="0" xfId="0" applyNumberFormat="1" applyFont="1" applyBorder="1"/>
    <xf numFmtId="0" fontId="22" fillId="0" borderId="7" xfId="0" applyNumberFormat="1" applyFont="1" applyFill="1" applyBorder="1" applyAlignment="1">
      <alignment horizontal="left" vertical="center" wrapText="1"/>
    </xf>
    <xf numFmtId="0" fontId="3" fillId="0" borderId="0" xfId="0" applyFont="1" applyAlignment="1">
      <alignment horizontal="center"/>
    </xf>
    <xf numFmtId="0" fontId="3" fillId="0" borderId="0" xfId="0" applyFont="1" applyAlignment="1">
      <alignment horizontal="center"/>
    </xf>
    <xf numFmtId="0" fontId="19" fillId="0" borderId="0" xfId="0" applyFont="1" applyBorder="1" applyAlignment="1">
      <alignment horizontal="center"/>
    </xf>
    <xf numFmtId="169" fontId="3" fillId="0" borderId="0" xfId="0" applyNumberFormat="1" applyFont="1"/>
    <xf numFmtId="9" fontId="24" fillId="0" borderId="3" xfId="0" applyNumberFormat="1" applyFont="1" applyBorder="1"/>
    <xf numFmtId="0" fontId="22" fillId="0" borderId="6" xfId="0" applyNumberFormat="1" applyFont="1" applyFill="1" applyBorder="1" applyAlignment="1">
      <alignment horizontal="left" vertical="center" wrapText="1"/>
    </xf>
    <xf numFmtId="167" fontId="3" fillId="0" borderId="0" xfId="0" applyNumberFormat="1" applyFont="1"/>
    <xf numFmtId="0" fontId="22" fillId="0" borderId="2" xfId="0" applyFont="1" applyBorder="1"/>
    <xf numFmtId="3" fontId="22" fillId="2" borderId="3" xfId="0" applyNumberFormat="1" applyFont="1" applyFill="1" applyBorder="1"/>
    <xf numFmtId="1" fontId="3" fillId="0" borderId="0" xfId="0" applyNumberFormat="1" applyFont="1" applyBorder="1"/>
    <xf numFmtId="0" fontId="3" fillId="0" borderId="4" xfId="0" applyFont="1" applyBorder="1" applyAlignment="1">
      <alignment horizontal="right" vertical="top" wrapText="1"/>
    </xf>
    <xf numFmtId="0" fontId="22" fillId="0" borderId="4" xfId="0" applyFont="1" applyFill="1" applyBorder="1" applyAlignment="1">
      <alignment horizontal="center"/>
    </xf>
    <xf numFmtId="3" fontId="22" fillId="2" borderId="4" xfId="0" applyNumberFormat="1" applyFont="1" applyFill="1" applyBorder="1"/>
    <xf numFmtId="0" fontId="3" fillId="0" borderId="3" xfId="0" applyFont="1" applyBorder="1" applyAlignment="1">
      <alignment horizontal="right" vertical="top" wrapText="1"/>
    </xf>
    <xf numFmtId="0" fontId="7" fillId="0" borderId="3" xfId="0" applyNumberFormat="1" applyFont="1" applyBorder="1" applyAlignment="1">
      <alignment horizontal="left" vertical="top" wrapText="1"/>
    </xf>
    <xf numFmtId="0" fontId="3" fillId="0" borderId="5" xfId="0" applyFont="1" applyBorder="1" applyAlignment="1">
      <alignment horizontal="right" vertical="top" wrapText="1"/>
    </xf>
    <xf numFmtId="3" fontId="22" fillId="2" borderId="5" xfId="0" applyNumberFormat="1" applyFont="1" applyFill="1" applyBorder="1"/>
    <xf numFmtId="4" fontId="22" fillId="0" borderId="5" xfId="0" applyNumberFormat="1" applyFont="1" applyBorder="1"/>
    <xf numFmtId="0" fontId="3" fillId="0" borderId="4" xfId="0" applyNumberFormat="1" applyFont="1" applyBorder="1" applyAlignment="1">
      <alignment horizontal="left" vertical="top" wrapText="1"/>
    </xf>
    <xf numFmtId="166" fontId="3" fillId="0" borderId="0" xfId="0" applyNumberFormat="1" applyFont="1" applyAlignment="1">
      <alignment horizontal="center" vertical="center"/>
    </xf>
    <xf numFmtId="166" fontId="3" fillId="0" borderId="0" xfId="0" applyNumberFormat="1" applyFont="1" applyAlignment="1">
      <alignment horizontal="right" vertical="center"/>
    </xf>
    <xf numFmtId="173" fontId="23" fillId="0" borderId="0" xfId="0" applyNumberFormat="1" applyFont="1"/>
    <xf numFmtId="174" fontId="22" fillId="0" borderId="0" xfId="0" applyNumberFormat="1" applyFont="1"/>
    <xf numFmtId="171" fontId="3" fillId="0" borderId="0" xfId="0" applyNumberFormat="1" applyFont="1" applyBorder="1"/>
    <xf numFmtId="0" fontId="3" fillId="0" borderId="0" xfId="0" applyFont="1" applyBorder="1" applyAlignment="1">
      <alignment horizontal="center" wrapText="1"/>
    </xf>
    <xf numFmtId="170" fontId="23" fillId="0" borderId="0" xfId="0" applyNumberFormat="1" applyFont="1" applyFill="1" applyBorder="1"/>
    <xf numFmtId="170" fontId="22" fillId="0" borderId="0" xfId="0" applyNumberFormat="1" applyFont="1" applyFill="1" applyBorder="1" applyAlignment="1"/>
    <xf numFmtId="168" fontId="7" fillId="0" borderId="0" xfId="0" applyNumberFormat="1" applyFont="1"/>
    <xf numFmtId="0" fontId="7" fillId="0" borderId="0" xfId="0" applyFont="1" applyAlignment="1">
      <alignment horizontal="center"/>
    </xf>
    <xf numFmtId="0" fontId="22" fillId="0" borderId="6" xfId="0" applyFont="1" applyFill="1" applyBorder="1" applyAlignment="1">
      <alignment horizontal="left" vertical="top" wrapText="1"/>
    </xf>
    <xf numFmtId="0" fontId="7" fillId="0" borderId="6" xfId="0" applyFont="1" applyFill="1" applyBorder="1" applyAlignment="1">
      <alignment horizontal="left" vertical="top" wrapText="1"/>
    </xf>
    <xf numFmtId="0" fontId="22" fillId="0" borderId="5" xfId="0" applyFont="1" applyBorder="1" applyAlignment="1">
      <alignment horizontal="center"/>
    </xf>
    <xf numFmtId="170" fontId="23" fillId="0" borderId="0" xfId="0" applyNumberFormat="1" applyFont="1" applyFill="1" applyBorder="1" applyAlignment="1">
      <alignment horizontal="center" vertical="center"/>
    </xf>
    <xf numFmtId="175" fontId="23" fillId="0" borderId="0" xfId="0" applyNumberFormat="1" applyFont="1" applyFill="1" applyBorder="1"/>
    <xf numFmtId="170" fontId="22" fillId="0" borderId="0" xfId="0" applyNumberFormat="1" applyFont="1" applyFill="1" applyBorder="1" applyAlignment="1">
      <alignment horizontal="center"/>
    </xf>
    <xf numFmtId="168" fontId="22" fillId="0" borderId="0" xfId="0" applyNumberFormat="1" applyFont="1" applyFill="1" applyBorder="1" applyAlignment="1">
      <alignment horizontal="right"/>
    </xf>
    <xf numFmtId="0" fontId="16" fillId="0" borderId="0" xfId="0" applyFont="1" applyBorder="1" applyAlignment="1">
      <alignment horizontal="center"/>
    </xf>
    <xf numFmtId="167" fontId="3" fillId="0" borderId="0" xfId="0" applyNumberFormat="1" applyFont="1" applyBorder="1"/>
    <xf numFmtId="169" fontId="3" fillId="0" borderId="0" xfId="0" applyNumberFormat="1" applyFont="1" applyBorder="1"/>
    <xf numFmtId="168" fontId="3" fillId="0" borderId="0" xfId="0" applyNumberFormat="1" applyFont="1" applyBorder="1"/>
    <xf numFmtId="167" fontId="3" fillId="0" borderId="0" xfId="0" applyNumberFormat="1" applyFont="1" applyBorder="1" applyAlignment="1">
      <alignment horizontal="center" vertical="center"/>
    </xf>
    <xf numFmtId="0" fontId="3" fillId="0" borderId="5" xfId="0" applyNumberFormat="1" applyFont="1" applyFill="1" applyBorder="1" applyAlignment="1">
      <alignment horizontal="left" vertical="top" wrapText="1"/>
    </xf>
    <xf numFmtId="0" fontId="22" fillId="0" borderId="4" xfId="0" applyNumberFormat="1" applyFont="1" applyFill="1" applyBorder="1" applyAlignment="1">
      <alignment horizontal="left" vertical="top" wrapText="1"/>
    </xf>
    <xf numFmtId="0" fontId="23" fillId="0" borderId="0" xfId="0" applyFont="1" applyBorder="1" applyAlignment="1">
      <alignment horizontal="center" vertical="center"/>
    </xf>
    <xf numFmtId="0" fontId="22" fillId="0" borderId="7" xfId="0" applyNumberFormat="1" applyFont="1" applyBorder="1" applyAlignment="1">
      <alignment horizontal="left" vertical="top" wrapText="1"/>
    </xf>
    <xf numFmtId="0" fontId="22" fillId="2" borderId="7" xfId="0" applyNumberFormat="1" applyFont="1" applyFill="1" applyBorder="1" applyAlignment="1">
      <alignment vertical="top" wrapText="1"/>
    </xf>
    <xf numFmtId="0" fontId="22" fillId="2" borderId="7" xfId="0" applyNumberFormat="1" applyFont="1" applyFill="1" applyBorder="1" applyAlignment="1">
      <alignment horizontal="left" vertical="top" wrapText="1"/>
    </xf>
    <xf numFmtId="49" fontId="22" fillId="2" borderId="7" xfId="0" applyNumberFormat="1" applyFont="1" applyFill="1" applyBorder="1" applyAlignment="1">
      <alignment horizontal="left" vertical="top" wrapText="1"/>
    </xf>
    <xf numFmtId="0" fontId="22" fillId="2" borderId="2" xfId="0" applyNumberFormat="1" applyFont="1" applyFill="1" applyBorder="1" applyAlignment="1">
      <alignment horizontal="left" vertical="top" wrapText="1"/>
    </xf>
    <xf numFmtId="0" fontId="22" fillId="2" borderId="4" xfId="0" applyNumberFormat="1" applyFont="1" applyFill="1" applyBorder="1" applyAlignment="1">
      <alignment horizontal="left" vertical="top" wrapText="1"/>
    </xf>
    <xf numFmtId="0" fontId="22" fillId="0" borderId="5" xfId="0" applyFont="1" applyBorder="1" applyAlignment="1">
      <alignment horizontal="right" vertical="top" wrapText="1"/>
    </xf>
    <xf numFmtId="0" fontId="22" fillId="0" borderId="5" xfId="0" applyFont="1" applyBorder="1" applyAlignment="1">
      <alignment vertical="top" wrapText="1"/>
    </xf>
    <xf numFmtId="0" fontId="22" fillId="0" borderId="5" xfId="0" applyFont="1" applyBorder="1" applyAlignment="1">
      <alignment horizontal="right" vertical="center" wrapText="1"/>
    </xf>
    <xf numFmtId="0" fontId="22" fillId="2" borderId="8" xfId="0" applyNumberFormat="1" applyFont="1" applyFill="1" applyBorder="1" applyAlignment="1">
      <alignment horizontal="left" vertical="top" wrapText="1"/>
    </xf>
    <xf numFmtId="173" fontId="3" fillId="0" borderId="0" xfId="0" applyNumberFormat="1" applyFont="1"/>
    <xf numFmtId="0" fontId="3" fillId="2" borderId="5" xfId="0" applyNumberFormat="1" applyFont="1" applyFill="1" applyBorder="1" applyAlignment="1">
      <alignment horizontal="left" vertical="top" wrapText="1"/>
    </xf>
    <xf numFmtId="0" fontId="3" fillId="2" borderId="4" xfId="0" applyNumberFormat="1" applyFont="1" applyFill="1" applyBorder="1" applyAlignment="1">
      <alignment horizontal="left" vertical="top" wrapText="1"/>
    </xf>
    <xf numFmtId="0" fontId="7" fillId="2" borderId="3" xfId="0" applyNumberFormat="1" applyFont="1" applyFill="1" applyBorder="1" applyAlignment="1">
      <alignment horizontal="left" vertical="top" wrapText="1"/>
    </xf>
    <xf numFmtId="0" fontId="3" fillId="0" borderId="2" xfId="0" applyFont="1" applyBorder="1"/>
    <xf numFmtId="0" fontId="22" fillId="0" borderId="5" xfId="0" quotePrefix="1" applyFont="1" applyBorder="1" applyAlignment="1">
      <alignment horizontal="right" vertical="top" wrapText="1"/>
    </xf>
    <xf numFmtId="0" fontId="3" fillId="0" borderId="0" xfId="0" applyFont="1" applyAlignment="1">
      <alignment horizontal="center"/>
    </xf>
    <xf numFmtId="173" fontId="3" fillId="0" borderId="0" xfId="0" applyNumberFormat="1" applyFont="1" applyBorder="1"/>
    <xf numFmtId="168" fontId="3" fillId="0" borderId="0" xfId="0" applyNumberFormat="1" applyFont="1"/>
    <xf numFmtId="4" fontId="3" fillId="0" borderId="0" xfId="0" applyNumberFormat="1" applyFont="1"/>
    <xf numFmtId="0" fontId="8" fillId="0" borderId="18" xfId="0" applyNumberFormat="1" applyFont="1" applyBorder="1"/>
    <xf numFmtId="0" fontId="8" fillId="3" borderId="13" xfId="0" applyNumberFormat="1" applyFont="1" applyFill="1" applyBorder="1" applyAlignment="1">
      <alignment horizontal="right"/>
    </xf>
    <xf numFmtId="0" fontId="7" fillId="2" borderId="2" xfId="0" applyNumberFormat="1" applyFont="1" applyFill="1" applyBorder="1" applyAlignment="1">
      <alignment horizontal="left" vertical="top" wrapText="1"/>
    </xf>
    <xf numFmtId="0" fontId="3" fillId="0" borderId="0" xfId="0" applyNumberFormat="1" applyFont="1" applyAlignment="1">
      <alignment wrapText="1"/>
    </xf>
    <xf numFmtId="2" fontId="9" fillId="0" borderId="0" xfId="0" applyNumberFormat="1" applyFont="1" applyBorder="1"/>
    <xf numFmtId="0" fontId="12" fillId="0" borderId="0" xfId="0" applyFont="1" applyBorder="1" applyAlignment="1">
      <alignment horizontal="left"/>
    </xf>
    <xf numFmtId="0" fontId="9" fillId="0" borderId="0" xfId="0" applyFont="1" applyBorder="1" applyAlignment="1">
      <alignment vertical="top"/>
    </xf>
    <xf numFmtId="0" fontId="9" fillId="0" borderId="0" xfId="0" applyFont="1" applyAlignment="1">
      <alignment horizontal="left"/>
    </xf>
    <xf numFmtId="0" fontId="12" fillId="0" borderId="0" xfId="0" applyFont="1" applyFill="1" applyBorder="1" applyAlignment="1">
      <alignment horizontal="justify" vertical="top" wrapText="1"/>
    </xf>
    <xf numFmtId="0" fontId="12" fillId="0" borderId="0" xfId="0" applyFont="1"/>
    <xf numFmtId="0" fontId="14" fillId="0" borderId="1" xfId="0" applyNumberFormat="1" applyFont="1" applyBorder="1"/>
    <xf numFmtId="2" fontId="22" fillId="0" borderId="5" xfId="0" applyNumberFormat="1" applyFont="1" applyFill="1" applyBorder="1" applyAlignment="1">
      <alignment horizontal="center" vertical="top"/>
    </xf>
    <xf numFmtId="0" fontId="12" fillId="0" borderId="7" xfId="0" applyFont="1" applyBorder="1" applyAlignment="1">
      <alignment horizontal="left" vertical="top" wrapText="1"/>
    </xf>
    <xf numFmtId="0" fontId="22" fillId="0" borderId="29" xfId="0" applyFont="1" applyFill="1" applyBorder="1" applyAlignment="1">
      <alignment vertical="top" wrapText="1"/>
    </xf>
    <xf numFmtId="2" fontId="22" fillId="0" borderId="4" xfId="0" applyNumberFormat="1" applyFont="1" applyFill="1" applyBorder="1" applyAlignment="1">
      <alignment horizontal="center" vertical="top"/>
    </xf>
    <xf numFmtId="2" fontId="22" fillId="0" borderId="4" xfId="0" applyNumberFormat="1" applyFont="1" applyBorder="1"/>
    <xf numFmtId="0" fontId="3" fillId="0" borderId="1" xfId="0" applyFont="1" applyBorder="1" applyAlignment="1">
      <alignment horizontal="right" vertical="top" wrapText="1"/>
    </xf>
    <xf numFmtId="0" fontId="14" fillId="0" borderId="1" xfId="0" applyNumberFormat="1" applyFont="1" applyBorder="1" applyAlignment="1">
      <alignment horizontal="left" vertical="top" wrapText="1"/>
    </xf>
    <xf numFmtId="0" fontId="3" fillId="0" borderId="10" xfId="0" applyFont="1" applyBorder="1" applyAlignment="1">
      <alignment horizontal="right" vertical="top" wrapText="1"/>
    </xf>
    <xf numFmtId="0" fontId="14" fillId="0" borderId="10" xfId="0" applyNumberFormat="1" applyFont="1" applyBorder="1" applyAlignment="1">
      <alignment horizontal="left" vertical="top" wrapText="1"/>
    </xf>
    <xf numFmtId="0" fontId="22" fillId="0" borderId="10" xfId="0" applyFont="1" applyFill="1" applyBorder="1" applyAlignment="1">
      <alignment horizontal="center"/>
    </xf>
    <xf numFmtId="3" fontId="22" fillId="2" borderId="10" xfId="0" applyNumberFormat="1" applyFont="1" applyFill="1" applyBorder="1"/>
    <xf numFmtId="4" fontId="23" fillId="0" borderId="10" xfId="0" applyNumberFormat="1" applyFont="1" applyBorder="1"/>
    <xf numFmtId="4" fontId="22" fillId="0" borderId="10" xfId="0" applyNumberFormat="1" applyFont="1" applyBorder="1"/>
    <xf numFmtId="0" fontId="22" fillId="0" borderId="12" xfId="0" applyNumberFormat="1" applyFont="1" applyBorder="1" applyAlignment="1">
      <alignment horizontal="left" vertical="top" wrapText="1"/>
    </xf>
    <xf numFmtId="0" fontId="3" fillId="0" borderId="5" xfId="0" applyFont="1" applyBorder="1" applyAlignment="1">
      <alignment horizontal="left" vertical="top" wrapText="1"/>
    </xf>
    <xf numFmtId="0" fontId="22" fillId="0" borderId="2" xfId="0" applyFont="1" applyFill="1" applyBorder="1" applyAlignment="1">
      <alignment horizontal="right" vertical="center"/>
    </xf>
    <xf numFmtId="3" fontId="22" fillId="2" borderId="2" xfId="0" applyNumberFormat="1" applyFont="1" applyFill="1" applyBorder="1" applyAlignment="1">
      <alignment horizontal="right" vertical="center"/>
    </xf>
    <xf numFmtId="4" fontId="23" fillId="0" borderId="2" xfId="0" applyNumberFormat="1" applyFont="1" applyBorder="1" applyAlignment="1">
      <alignment horizontal="right" vertical="center"/>
    </xf>
    <xf numFmtId="4" fontId="22" fillId="0" borderId="2" xfId="0" applyNumberFormat="1" applyFont="1" applyBorder="1" applyAlignment="1">
      <alignment horizontal="right" vertical="center"/>
    </xf>
    <xf numFmtId="0" fontId="14" fillId="0" borderId="20" xfId="0" applyNumberFormat="1" applyFont="1" applyBorder="1" applyAlignment="1">
      <alignment horizontal="left" vertical="top" wrapText="1"/>
    </xf>
    <xf numFmtId="0" fontId="14" fillId="0" borderId="4" xfId="0" applyNumberFormat="1" applyFont="1" applyBorder="1" applyAlignment="1">
      <alignment horizontal="left" vertical="top" wrapText="1"/>
    </xf>
    <xf numFmtId="0" fontId="22" fillId="0" borderId="12" xfId="0" applyNumberFormat="1" applyFont="1" applyBorder="1" applyAlignment="1">
      <alignment horizontal="left" vertical="center" wrapText="1"/>
    </xf>
    <xf numFmtId="0" fontId="22" fillId="0" borderId="3" xfId="0" applyFont="1" applyFill="1" applyBorder="1" applyAlignment="1">
      <alignment horizontal="center" vertical="center"/>
    </xf>
    <xf numFmtId="3" fontId="22" fillId="2" borderId="3" xfId="0" applyNumberFormat="1" applyFont="1" applyFill="1" applyBorder="1" applyAlignment="1">
      <alignment vertical="center"/>
    </xf>
    <xf numFmtId="4" fontId="23" fillId="0" borderId="3" xfId="0" applyNumberFormat="1" applyFont="1" applyBorder="1" applyAlignment="1">
      <alignment vertical="center"/>
    </xf>
    <xf numFmtId="4" fontId="22" fillId="0" borderId="3" xfId="0" applyNumberFormat="1" applyFont="1" applyBorder="1" applyAlignment="1">
      <alignment vertical="center"/>
    </xf>
    <xf numFmtId="0" fontId="22" fillId="0" borderId="4" xfId="0" applyFont="1" applyFill="1" applyBorder="1" applyAlignment="1">
      <alignment horizontal="right" vertical="center"/>
    </xf>
    <xf numFmtId="4" fontId="22" fillId="2" borderId="4" xfId="0" applyNumberFormat="1" applyFont="1" applyFill="1" applyBorder="1" applyAlignment="1">
      <alignment horizontal="right" vertical="center"/>
    </xf>
    <xf numFmtId="4" fontId="23" fillId="0" borderId="4" xfId="0" applyNumberFormat="1" applyFont="1" applyBorder="1" applyAlignment="1">
      <alignment horizontal="right" vertical="center"/>
    </xf>
    <xf numFmtId="4" fontId="22" fillId="0" borderId="4" xfId="0" applyNumberFormat="1" applyFont="1" applyBorder="1" applyAlignment="1">
      <alignment horizontal="right" vertical="center"/>
    </xf>
    <xf numFmtId="0" fontId="14" fillId="0" borderId="0" xfId="0" applyNumberFormat="1" applyFont="1" applyBorder="1" applyAlignment="1">
      <alignment horizontal="left" vertical="top" wrapText="1"/>
    </xf>
    <xf numFmtId="4" fontId="22" fillId="2" borderId="2" xfId="0" applyNumberFormat="1" applyFont="1" applyFill="1" applyBorder="1" applyAlignment="1">
      <alignment horizontal="right" vertical="center"/>
    </xf>
    <xf numFmtId="0" fontId="3" fillId="0" borderId="20" xfId="0" applyNumberFormat="1" applyFont="1" applyBorder="1" applyAlignment="1">
      <alignment horizontal="left" vertical="top" wrapText="1"/>
    </xf>
    <xf numFmtId="0" fontId="3" fillId="0" borderId="2" xfId="0" applyNumberFormat="1" applyFont="1" applyBorder="1" applyAlignment="1">
      <alignment horizontal="left" vertical="top" wrapText="1"/>
    </xf>
    <xf numFmtId="0" fontId="9" fillId="0" borderId="0" xfId="0" applyFont="1" applyBorder="1" applyAlignment="1">
      <alignment vertical="top"/>
    </xf>
    <xf numFmtId="0" fontId="12" fillId="0" borderId="0" xfId="0" applyFont="1" applyBorder="1" applyAlignment="1">
      <alignment horizontal="left"/>
    </xf>
    <xf numFmtId="0" fontId="12" fillId="0" borderId="0" xfId="0" applyFont="1" applyBorder="1"/>
    <xf numFmtId="2" fontId="9" fillId="0" borderId="0" xfId="0" applyNumberFormat="1" applyFont="1" applyBorder="1"/>
    <xf numFmtId="0" fontId="22" fillId="0" borderId="0" xfId="0" applyFont="1" applyFill="1" applyBorder="1" applyAlignment="1">
      <alignment vertical="top" wrapText="1"/>
    </xf>
    <xf numFmtId="0" fontId="3" fillId="4" borderId="7" xfId="0" applyFont="1" applyFill="1" applyBorder="1" applyAlignment="1">
      <alignment horizontal="justify" vertical="top" wrapText="1"/>
    </xf>
    <xf numFmtId="0" fontId="12" fillId="4" borderId="5" xfId="0" applyFont="1" applyFill="1" applyBorder="1" applyAlignment="1">
      <alignment horizontal="justify" vertical="top" wrapText="1"/>
    </xf>
    <xf numFmtId="4" fontId="22" fillId="0" borderId="14" xfId="0" applyNumberFormat="1" applyFont="1" applyFill="1" applyBorder="1"/>
    <xf numFmtId="4" fontId="22" fillId="0" borderId="11" xfId="0" applyNumberFormat="1" applyFont="1" applyFill="1" applyBorder="1"/>
    <xf numFmtId="4" fontId="3" fillId="0" borderId="14" xfId="0" applyNumberFormat="1" applyFont="1" applyBorder="1"/>
    <xf numFmtId="4" fontId="3" fillId="0" borderId="11" xfId="0" applyNumberFormat="1" applyFont="1" applyBorder="1"/>
    <xf numFmtId="4" fontId="3" fillId="0" borderId="20" xfId="0" applyNumberFormat="1" applyFont="1" applyBorder="1"/>
    <xf numFmtId="4" fontId="22" fillId="0" borderId="12" xfId="0" applyNumberFormat="1" applyFont="1" applyBorder="1"/>
    <xf numFmtId="0" fontId="3" fillId="0" borderId="0" xfId="0" applyFont="1" applyFill="1" applyBorder="1"/>
    <xf numFmtId="0" fontId="3" fillId="0" borderId="0" xfId="0" applyFont="1" applyFill="1" applyBorder="1" applyAlignment="1">
      <alignment horizontal="center"/>
    </xf>
    <xf numFmtId="0" fontId="3" fillId="0" borderId="0" xfId="0" applyFont="1" applyFill="1" applyBorder="1" applyAlignment="1">
      <alignment horizontal="center" vertical="center"/>
    </xf>
    <xf numFmtId="167" fontId="3" fillId="0" borderId="0" xfId="0" applyNumberFormat="1" applyFont="1" applyFill="1" applyBorder="1"/>
    <xf numFmtId="172" fontId="3" fillId="0" borderId="0" xfId="0" applyNumberFormat="1" applyFont="1" applyFill="1" applyBorder="1"/>
    <xf numFmtId="0" fontId="29" fillId="0" borderId="0" xfId="0" applyFont="1" applyFill="1" applyBorder="1"/>
    <xf numFmtId="169" fontId="3" fillId="0" borderId="0" xfId="0" applyNumberFormat="1" applyFont="1" applyFill="1" applyBorder="1"/>
    <xf numFmtId="0" fontId="22" fillId="0" borderId="0" xfId="0" applyNumberFormat="1" applyFont="1" applyFill="1" applyBorder="1" applyAlignment="1">
      <alignment horizontal="left" vertical="center" wrapText="1"/>
    </xf>
    <xf numFmtId="0" fontId="22" fillId="0" borderId="0" xfId="0" applyFont="1" applyFill="1" applyBorder="1" applyAlignment="1">
      <alignment horizontal="center" vertical="center"/>
    </xf>
    <xf numFmtId="0" fontId="25" fillId="0" borderId="0" xfId="0" applyNumberFormat="1" applyFont="1" applyFill="1" applyBorder="1" applyAlignment="1">
      <alignment horizontal="left" vertical="center" wrapText="1"/>
    </xf>
    <xf numFmtId="0" fontId="3" fillId="0" borderId="0" xfId="0" applyNumberFormat="1" applyFont="1" applyFill="1" applyBorder="1"/>
    <xf numFmtId="0" fontId="3" fillId="0" borderId="0" xfId="0" applyNumberFormat="1" applyFont="1" applyFill="1" applyBorder="1" applyAlignment="1">
      <alignment horizontal="left" vertical="center" wrapText="1"/>
    </xf>
    <xf numFmtId="0" fontId="22" fillId="0" borderId="0" xfId="0" applyFont="1" applyFill="1" applyBorder="1" applyAlignment="1">
      <alignment horizontal="center" vertical="center" wrapText="1"/>
    </xf>
    <xf numFmtId="0" fontId="3" fillId="0" borderId="0" xfId="0" applyFont="1" applyFill="1" applyBorder="1" applyAlignment="1">
      <alignment vertical="center"/>
    </xf>
    <xf numFmtId="4" fontId="22" fillId="0" borderId="0" xfId="0" applyNumberFormat="1" applyFont="1" applyFill="1" applyBorder="1" applyAlignment="1">
      <alignment horizontal="right" vertical="center"/>
    </xf>
    <xf numFmtId="166" fontId="22" fillId="0" borderId="0" xfId="0" applyNumberFormat="1" applyFont="1" applyFill="1" applyBorder="1"/>
    <xf numFmtId="1" fontId="22" fillId="0" borderId="0" xfId="0" applyNumberFormat="1" applyFont="1" applyFill="1" applyBorder="1"/>
    <xf numFmtId="165" fontId="22" fillId="0" borderId="0" xfId="0" applyNumberFormat="1" applyFont="1" applyFill="1" applyBorder="1"/>
    <xf numFmtId="166" fontId="22" fillId="0" borderId="0" xfId="0" applyNumberFormat="1" applyFont="1" applyFill="1" applyBorder="1" applyAlignment="1">
      <alignment vertical="center"/>
    </xf>
    <xf numFmtId="0" fontId="22" fillId="0" borderId="0" xfId="0" applyNumberFormat="1" applyFont="1" applyFill="1" applyBorder="1" applyAlignment="1">
      <alignment horizontal="right" vertical="center" wrapText="1"/>
    </xf>
    <xf numFmtId="0" fontId="22" fillId="0" borderId="0" xfId="0" applyFont="1" applyFill="1" applyBorder="1" applyAlignment="1">
      <alignment horizontal="center"/>
    </xf>
    <xf numFmtId="4" fontId="22" fillId="0" borderId="0" xfId="0" applyNumberFormat="1" applyFont="1" applyFill="1" applyBorder="1"/>
    <xf numFmtId="4" fontId="3" fillId="0" borderId="0" xfId="0" applyNumberFormat="1" applyFont="1" applyFill="1" applyBorder="1"/>
    <xf numFmtId="0" fontId="22" fillId="0" borderId="0" xfId="0" applyNumberFormat="1" applyFont="1" applyFill="1" applyBorder="1"/>
    <xf numFmtId="0" fontId="13" fillId="0" borderId="12" xfId="0" applyFont="1" applyBorder="1" applyAlignment="1">
      <alignment horizontal="center" vertical="center" wrapText="1"/>
    </xf>
    <xf numFmtId="4" fontId="22" fillId="0" borderId="12" xfId="0" applyNumberFormat="1" applyFont="1" applyFill="1" applyBorder="1"/>
    <xf numFmtId="0" fontId="3" fillId="0" borderId="11" xfId="0" applyFont="1" applyFill="1" applyBorder="1"/>
    <xf numFmtId="0" fontId="3" fillId="0" borderId="19" xfId="0" applyFont="1" applyFill="1" applyBorder="1"/>
    <xf numFmtId="0" fontId="3" fillId="0" borderId="20" xfId="0" applyFont="1" applyBorder="1"/>
    <xf numFmtId="0" fontId="3" fillId="0" borderId="4" xfId="0" applyFont="1" applyBorder="1" applyAlignment="1">
      <alignment horizontal="right" vertical="center" wrapText="1"/>
    </xf>
    <xf numFmtId="0" fontId="3" fillId="4" borderId="5" xfId="0" applyNumberFormat="1" applyFont="1" applyFill="1" applyBorder="1" applyAlignment="1">
      <alignment horizontal="justify" vertical="top" wrapText="1"/>
    </xf>
    <xf numFmtId="0" fontId="3" fillId="4" borderId="0" xfId="0" applyFont="1" applyFill="1" applyBorder="1" applyAlignment="1">
      <alignment horizontal="justify" vertical="top" wrapText="1"/>
    </xf>
    <xf numFmtId="0" fontId="3" fillId="4" borderId="11" xfId="0" applyNumberFormat="1" applyFont="1" applyFill="1" applyBorder="1" applyAlignment="1">
      <alignment horizontal="justify" vertical="top" wrapText="1"/>
    </xf>
    <xf numFmtId="0" fontId="3" fillId="4" borderId="5" xfId="0" applyFont="1" applyFill="1" applyBorder="1" applyAlignment="1">
      <alignment horizontal="justify" vertical="top" wrapText="1"/>
    </xf>
    <xf numFmtId="0" fontId="3" fillId="4" borderId="5" xfId="1" applyNumberFormat="1" applyFont="1" applyFill="1" applyBorder="1" applyAlignment="1">
      <alignment horizontal="justify" vertical="top" wrapText="1"/>
    </xf>
    <xf numFmtId="0" fontId="3" fillId="4" borderId="2" xfId="0" applyNumberFormat="1" applyFont="1" applyFill="1" applyBorder="1" applyAlignment="1">
      <alignment horizontal="justify" vertical="top" wrapText="1"/>
    </xf>
    <xf numFmtId="0" fontId="20" fillId="3" borderId="9" xfId="0" applyFont="1" applyFill="1" applyBorder="1" applyAlignment="1">
      <alignment horizontal="center" vertical="center"/>
    </xf>
    <xf numFmtId="0" fontId="4" fillId="0" borderId="0" xfId="0" applyNumberFormat="1" applyFont="1" applyAlignment="1">
      <alignment horizontal="center" wrapText="1"/>
    </xf>
    <xf numFmtId="0" fontId="7" fillId="3" borderId="21" xfId="0" applyNumberFormat="1" applyFont="1" applyFill="1" applyBorder="1" applyAlignment="1">
      <alignment horizontal="right" vertical="center" wrapText="1"/>
    </xf>
    <xf numFmtId="0" fontId="7" fillId="3" borderId="22" xfId="0" applyNumberFormat="1" applyFont="1" applyFill="1" applyBorder="1" applyAlignment="1">
      <alignment horizontal="right" vertical="center" wrapText="1"/>
    </xf>
    <xf numFmtId="4" fontId="8" fillId="3" borderId="23" xfId="0" applyNumberFormat="1" applyFont="1" applyFill="1" applyBorder="1" applyAlignment="1">
      <alignment horizontal="right" vertical="center"/>
    </xf>
    <xf numFmtId="4" fontId="8" fillId="3" borderId="22" xfId="0" applyNumberFormat="1" applyFont="1" applyFill="1" applyBorder="1" applyAlignment="1">
      <alignment horizontal="right" vertical="center"/>
    </xf>
    <xf numFmtId="0" fontId="3" fillId="0" borderId="0" xfId="0" applyFont="1" applyFill="1" applyBorder="1" applyAlignment="1">
      <alignment horizontal="center"/>
    </xf>
    <xf numFmtId="0" fontId="20" fillId="3" borderId="9" xfId="0" applyNumberFormat="1" applyFont="1" applyFill="1" applyBorder="1" applyAlignment="1">
      <alignment horizontal="center" vertical="center"/>
    </xf>
    <xf numFmtId="0" fontId="7" fillId="3" borderId="24" xfId="0" applyNumberFormat="1" applyFont="1" applyFill="1" applyBorder="1" applyAlignment="1">
      <alignment horizontal="right" vertical="center" wrapText="1"/>
    </xf>
    <xf numFmtId="0" fontId="7" fillId="3" borderId="25" xfId="0" applyNumberFormat="1" applyFont="1" applyFill="1" applyBorder="1" applyAlignment="1">
      <alignment horizontal="right" vertical="center" wrapText="1"/>
    </xf>
    <xf numFmtId="4" fontId="8" fillId="3" borderId="25" xfId="0" applyNumberFormat="1" applyFont="1" applyFill="1" applyBorder="1" applyAlignment="1">
      <alignment horizontal="right" vertical="center"/>
    </xf>
    <xf numFmtId="4" fontId="8" fillId="3" borderId="26" xfId="0" applyNumberFormat="1" applyFont="1" applyFill="1" applyBorder="1" applyAlignment="1">
      <alignment horizontal="right" vertical="center"/>
    </xf>
    <xf numFmtId="4" fontId="8" fillId="3" borderId="25" xfId="0" applyNumberFormat="1" applyFont="1" applyFill="1" applyBorder="1"/>
    <xf numFmtId="4" fontId="8" fillId="3" borderId="26" xfId="0" applyNumberFormat="1" applyFont="1" applyFill="1" applyBorder="1"/>
    <xf numFmtId="0" fontId="19" fillId="0" borderId="0" xfId="0" applyFont="1" applyBorder="1" applyAlignment="1">
      <alignment horizontal="center"/>
    </xf>
    <xf numFmtId="0" fontId="21" fillId="3" borderId="0" xfId="0" applyFont="1" applyFill="1" applyBorder="1" applyAlignment="1">
      <alignment horizontal="center" vertical="center"/>
    </xf>
    <xf numFmtId="2" fontId="9" fillId="0" borderId="0" xfId="0" applyNumberFormat="1" applyFont="1" applyBorder="1"/>
    <xf numFmtId="0" fontId="12" fillId="0" borderId="0" xfId="0" applyFont="1" applyBorder="1" applyAlignment="1">
      <alignment horizontal="left"/>
    </xf>
    <xf numFmtId="4" fontId="8" fillId="0" borderId="12" xfId="0" applyNumberFormat="1" applyFont="1" applyBorder="1" applyAlignment="1">
      <alignment horizontal="right" vertical="center"/>
    </xf>
    <xf numFmtId="4" fontId="8" fillId="0" borderId="8" xfId="0" applyNumberFormat="1" applyFont="1" applyBorder="1" applyAlignment="1">
      <alignment horizontal="right" vertical="center"/>
    </xf>
    <xf numFmtId="4" fontId="8" fillId="0" borderId="15" xfId="0" applyNumberFormat="1" applyFont="1" applyBorder="1" applyAlignment="1">
      <alignment horizontal="right" vertical="center"/>
    </xf>
    <xf numFmtId="4" fontId="8" fillId="0" borderId="16" xfId="0" applyNumberFormat="1" applyFont="1" applyBorder="1" applyAlignment="1">
      <alignment horizontal="right" vertical="center"/>
    </xf>
    <xf numFmtId="4" fontId="8" fillId="3" borderId="27" xfId="0" applyNumberFormat="1" applyFont="1" applyFill="1" applyBorder="1" applyAlignment="1">
      <alignment horizontal="right" vertical="center"/>
    </xf>
    <xf numFmtId="4" fontId="8" fillId="3" borderId="28" xfId="0" applyNumberFormat="1" applyFont="1" applyFill="1" applyBorder="1" applyAlignment="1">
      <alignment horizontal="right" vertical="center"/>
    </xf>
    <xf numFmtId="0" fontId="9" fillId="0" borderId="0" xfId="0" applyFont="1"/>
    <xf numFmtId="0" fontId="9" fillId="0" borderId="0" xfId="0" applyFont="1" applyBorder="1" applyAlignment="1">
      <alignment vertical="top"/>
    </xf>
    <xf numFmtId="0" fontId="9" fillId="0" borderId="0" xfId="0" applyFont="1" applyBorder="1" applyAlignment="1">
      <alignment horizontal="center"/>
    </xf>
    <xf numFmtId="0" fontId="9" fillId="0" borderId="0" xfId="0" applyFont="1" applyAlignment="1">
      <alignment horizontal="left"/>
    </xf>
    <xf numFmtId="0" fontId="12" fillId="0" borderId="0" xfId="0" applyFont="1" applyBorder="1" applyAlignment="1">
      <alignment horizontal="center"/>
    </xf>
  </cellXfs>
  <cellStyles count="4">
    <cellStyle name="Currency" xfId="1" builtinId="4"/>
    <cellStyle name="Normal" xfId="0" builtinId="0"/>
    <cellStyle name="Normal 2" xfId="2"/>
    <cellStyle name="Normal 3" xfId="3"/>
  </cellStyles>
  <dxfs count="0"/>
  <tableStyles count="0" defaultTableStyle="TableStyleMedium9" defaultPivotStyle="PivotStyleLight16"/>
  <colors>
    <mruColors>
      <color rgb="FFFFEBEB"/>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3638551</xdr:colOff>
      <xdr:row>68</xdr:row>
      <xdr:rowOff>1285875</xdr:rowOff>
    </xdr:from>
    <xdr:to>
      <xdr:col>3</xdr:col>
      <xdr:colOff>1536</xdr:colOff>
      <xdr:row>72</xdr:row>
      <xdr:rowOff>62775</xdr:rowOff>
    </xdr:to>
    <xdr:pic>
      <xdr:nvPicPr>
        <xdr:cNvPr id="32789" name="Picture 21">
          <a:extLst>
            <a:ext uri="{FF2B5EF4-FFF2-40B4-BE49-F238E27FC236}">
              <a16:creationId xmlns="" xmlns:a16="http://schemas.microsoft.com/office/drawing/2014/main" id="{00000000-0008-0000-0600-0000158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4219576" y="22126575"/>
          <a:ext cx="553985" cy="720000"/>
        </a:xfrm>
        <a:prstGeom prst="rect">
          <a:avLst/>
        </a:prstGeom>
        <a:noFill/>
        <a:ln w="1">
          <a:noFill/>
          <a:miter lim="800000"/>
          <a:headEnd/>
          <a:tailEnd type="none" w="med" len="med"/>
        </a:ln>
        <a:effectLst/>
      </xdr:spPr>
    </xdr:pic>
    <xdr:clientData/>
  </xdr:twoCellAnchor>
  <xdr:twoCellAnchor editAs="oneCell">
    <xdr:from>
      <xdr:col>2</xdr:col>
      <xdr:colOff>2962275</xdr:colOff>
      <xdr:row>73</xdr:row>
      <xdr:rowOff>47625</xdr:rowOff>
    </xdr:from>
    <xdr:to>
      <xdr:col>3</xdr:col>
      <xdr:colOff>1725</xdr:colOff>
      <xdr:row>77</xdr:row>
      <xdr:rowOff>119925</xdr:rowOff>
    </xdr:to>
    <xdr:pic>
      <xdr:nvPicPr>
        <xdr:cNvPr id="32796" name="Picture 28">
          <a:extLst>
            <a:ext uri="{FF2B5EF4-FFF2-40B4-BE49-F238E27FC236}">
              <a16:creationId xmlns="" xmlns:a16="http://schemas.microsoft.com/office/drawing/2014/main" id="{00000000-0008-0000-0600-00001C800000}"/>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3543300" y="22831425"/>
          <a:ext cx="1440000" cy="720000"/>
        </a:xfrm>
        <a:prstGeom prst="rect">
          <a:avLst/>
        </a:prstGeom>
        <a:noFill/>
        <a:ln w="1">
          <a:noFill/>
          <a:miter lim="800000"/>
          <a:headEnd/>
          <a:tailEnd type="none" w="med" len="med"/>
        </a:ln>
        <a:effectLst/>
      </xdr:spPr>
    </xdr:pic>
    <xdr:clientData/>
  </xdr:twoCellAnchor>
  <xdr:twoCellAnchor editAs="oneCell">
    <xdr:from>
      <xdr:col>2</xdr:col>
      <xdr:colOff>4286250</xdr:colOff>
      <xdr:row>79</xdr:row>
      <xdr:rowOff>114300</xdr:rowOff>
    </xdr:from>
    <xdr:to>
      <xdr:col>6</xdr:col>
      <xdr:colOff>772844</xdr:colOff>
      <xdr:row>80</xdr:row>
      <xdr:rowOff>96975</xdr:rowOff>
    </xdr:to>
    <xdr:pic>
      <xdr:nvPicPr>
        <xdr:cNvPr id="32797" name="Picture 29">
          <a:extLst>
            <a:ext uri="{FF2B5EF4-FFF2-40B4-BE49-F238E27FC236}">
              <a16:creationId xmlns="" xmlns:a16="http://schemas.microsoft.com/office/drawing/2014/main" id="{00000000-0008-0000-0600-00001D800000}"/>
            </a:ext>
          </a:extLst>
        </xdr:cNvPr>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4867275" y="23869650"/>
          <a:ext cx="3058844" cy="144000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53"/>
  <sheetViews>
    <sheetView zoomScale="95" zoomScaleNormal="95" zoomScaleSheetLayoutView="100" workbookViewId="0">
      <selection activeCell="H7" sqref="H7"/>
    </sheetView>
  </sheetViews>
  <sheetFormatPr defaultColWidth="9.1640625" defaultRowHeight="12.75"/>
  <cols>
    <col min="1" max="1" width="7.33203125" style="1" bestFit="1" customWidth="1"/>
    <col min="2" max="2" width="70.6640625" style="21" customWidth="1"/>
    <col min="3" max="3" width="6.5" style="3" customWidth="1"/>
    <col min="4" max="4" width="10" style="1" customWidth="1"/>
    <col min="5" max="5" width="11.5" style="1" customWidth="1"/>
    <col min="6" max="7" width="12.83203125" style="1" customWidth="1"/>
    <col min="8" max="8" width="14.5" style="1" customWidth="1"/>
    <col min="9" max="9" width="14.6640625" style="1" customWidth="1"/>
    <col min="10" max="10" width="11.33203125" style="1" bestFit="1" customWidth="1"/>
    <col min="11" max="11" width="6" style="1" bestFit="1" customWidth="1"/>
    <col min="12" max="12" width="5.5" style="1" bestFit="1" customWidth="1"/>
    <col min="13" max="13" width="6" style="1" bestFit="1" customWidth="1"/>
    <col min="14" max="14" width="5.5" style="1" bestFit="1" customWidth="1"/>
    <col min="15" max="15" width="6" style="1" bestFit="1" customWidth="1"/>
    <col min="16" max="16" width="12.33203125" style="1" customWidth="1"/>
    <col min="17" max="17" width="16.83203125" style="1" customWidth="1"/>
    <col min="18" max="16384" width="9.1640625" style="1"/>
  </cols>
  <sheetData>
    <row r="1" spans="1:19">
      <c r="B1" s="332"/>
      <c r="C1" s="332"/>
      <c r="D1" s="332"/>
      <c r="E1" s="332"/>
      <c r="F1" s="332"/>
      <c r="G1" s="17"/>
    </row>
    <row r="2" spans="1:19">
      <c r="B2" s="2"/>
      <c r="G2" s="17"/>
    </row>
    <row r="3" spans="1:19" ht="22.5" customHeight="1">
      <c r="B3" s="331" t="s">
        <v>0</v>
      </c>
      <c r="C3" s="331"/>
      <c r="D3" s="331"/>
      <c r="E3" s="331"/>
      <c r="F3" s="75"/>
      <c r="G3" s="17"/>
    </row>
    <row r="4" spans="1:19" ht="30.75" customHeight="1">
      <c r="A4" s="83" t="s">
        <v>1</v>
      </c>
      <c r="B4" s="84" t="s">
        <v>2</v>
      </c>
      <c r="C4" s="83" t="s">
        <v>3</v>
      </c>
      <c r="D4" s="83" t="s">
        <v>4</v>
      </c>
      <c r="E4" s="83" t="s">
        <v>166</v>
      </c>
      <c r="F4" s="319" t="s">
        <v>167</v>
      </c>
      <c r="G4" s="134"/>
    </row>
    <row r="5" spans="1:19">
      <c r="A5" s="323"/>
      <c r="B5" s="52"/>
      <c r="C5" s="46"/>
      <c r="D5" s="51"/>
      <c r="E5" s="50"/>
      <c r="F5" s="50"/>
      <c r="G5" s="134"/>
      <c r="J5" s="17"/>
      <c r="K5" s="17"/>
    </row>
    <row r="6" spans="1:19">
      <c r="A6" s="36" t="s">
        <v>5</v>
      </c>
      <c r="B6" s="69" t="s">
        <v>6</v>
      </c>
      <c r="C6" s="9"/>
      <c r="D6" s="10"/>
      <c r="E6" s="11"/>
      <c r="F6" s="291"/>
      <c r="G6" s="134"/>
      <c r="J6" s="17"/>
      <c r="K6" s="17"/>
    </row>
    <row r="7" spans="1:19" ht="130.5" customHeight="1">
      <c r="A7" s="37"/>
      <c r="B7" s="325" t="s">
        <v>165</v>
      </c>
      <c r="C7" s="13"/>
      <c r="D7" s="122"/>
      <c r="E7" s="15"/>
      <c r="F7" s="292"/>
      <c r="G7" s="134"/>
      <c r="J7" s="17"/>
      <c r="K7" s="17"/>
    </row>
    <row r="8" spans="1:19">
      <c r="A8" s="37"/>
      <c r="B8" s="123"/>
      <c r="C8" s="105"/>
      <c r="D8" s="124"/>
      <c r="E8" s="12"/>
      <c r="F8" s="293"/>
      <c r="G8" s="134"/>
      <c r="J8" s="17"/>
      <c r="K8" s="17"/>
    </row>
    <row r="9" spans="1:19">
      <c r="A9" s="136"/>
      <c r="B9" s="120" t="s">
        <v>7</v>
      </c>
      <c r="C9" s="87"/>
      <c r="D9" s="118"/>
      <c r="E9" s="119"/>
      <c r="F9" s="320"/>
      <c r="G9" s="134"/>
      <c r="J9" s="17"/>
      <c r="K9" s="17"/>
    </row>
    <row r="10" spans="1:19">
      <c r="A10" s="136"/>
      <c r="B10" s="120" t="s">
        <v>8</v>
      </c>
      <c r="C10" s="87"/>
      <c r="D10" s="118"/>
      <c r="E10" s="133"/>
      <c r="F10" s="289"/>
      <c r="G10" s="134"/>
      <c r="J10" s="17"/>
      <c r="K10" s="17"/>
    </row>
    <row r="11" spans="1:19">
      <c r="A11" s="136"/>
      <c r="B11" s="160" t="s">
        <v>9</v>
      </c>
      <c r="C11" s="132" t="s">
        <v>10</v>
      </c>
      <c r="D11" s="118">
        <v>1197.93</v>
      </c>
      <c r="E11" s="133"/>
      <c r="F11" s="289"/>
      <c r="G11" s="134"/>
      <c r="J11" s="17"/>
      <c r="K11" s="17"/>
    </row>
    <row r="12" spans="1:19">
      <c r="A12" s="136"/>
      <c r="B12" s="152"/>
      <c r="C12" s="132"/>
      <c r="D12" s="118"/>
      <c r="E12" s="133"/>
      <c r="F12" s="289"/>
      <c r="G12" s="134"/>
      <c r="J12" s="17"/>
      <c r="K12" s="17"/>
    </row>
    <row r="13" spans="1:19">
      <c r="A13" s="140" t="s">
        <v>11</v>
      </c>
      <c r="B13" s="154" t="s">
        <v>12</v>
      </c>
      <c r="C13" s="132"/>
      <c r="D13" s="118"/>
      <c r="E13" s="133"/>
      <c r="F13" s="289"/>
      <c r="G13" s="321"/>
      <c r="H13" s="295"/>
      <c r="I13" s="295"/>
      <c r="J13" s="295"/>
      <c r="K13" s="295"/>
      <c r="L13" s="295"/>
      <c r="M13" s="295"/>
      <c r="N13" s="295"/>
      <c r="O13" s="295"/>
      <c r="P13" s="295"/>
      <c r="Q13" s="295"/>
      <c r="R13" s="295"/>
      <c r="S13" s="295"/>
    </row>
    <row r="14" spans="1:19" ht="89.25">
      <c r="A14" s="136"/>
      <c r="B14" s="325" t="s">
        <v>13</v>
      </c>
      <c r="C14" s="156"/>
      <c r="D14" s="157"/>
      <c r="E14" s="158"/>
      <c r="F14" s="290"/>
      <c r="G14" s="321"/>
      <c r="H14" s="296"/>
      <c r="I14" s="296"/>
      <c r="J14" s="296"/>
      <c r="K14" s="295"/>
      <c r="L14" s="295"/>
      <c r="M14" s="295"/>
      <c r="N14" s="295"/>
      <c r="O14" s="295"/>
      <c r="P14" s="295"/>
      <c r="Q14" s="295"/>
      <c r="R14" s="295"/>
      <c r="S14" s="295"/>
    </row>
    <row r="15" spans="1:19">
      <c r="A15" s="136"/>
      <c r="B15" s="155"/>
      <c r="C15" s="156"/>
      <c r="D15" s="157"/>
      <c r="E15" s="158"/>
      <c r="F15" s="290"/>
      <c r="G15" s="321"/>
      <c r="H15" s="38"/>
      <c r="I15" s="38"/>
      <c r="J15" s="38"/>
      <c r="K15" s="295"/>
      <c r="L15" s="295"/>
      <c r="M15" s="295"/>
      <c r="N15" s="295"/>
      <c r="O15" s="295"/>
      <c r="P15" s="295"/>
      <c r="Q15" s="295"/>
      <c r="R15" s="295"/>
      <c r="S15" s="295"/>
    </row>
    <row r="16" spans="1:19">
      <c r="A16" s="136"/>
      <c r="B16" s="178" t="s">
        <v>14</v>
      </c>
      <c r="C16" s="132" t="s">
        <v>10</v>
      </c>
      <c r="D16" s="118">
        <v>74.55</v>
      </c>
      <c r="E16" s="133"/>
      <c r="F16" s="289"/>
      <c r="G16" s="321"/>
      <c r="H16" s="295"/>
      <c r="I16" s="295"/>
      <c r="J16" s="295"/>
      <c r="K16" s="295"/>
      <c r="L16" s="295"/>
      <c r="M16" s="295"/>
      <c r="N16" s="295"/>
      <c r="O16" s="295"/>
      <c r="P16" s="295"/>
      <c r="Q16" s="295"/>
      <c r="R16" s="295"/>
      <c r="S16" s="295"/>
    </row>
    <row r="17" spans="1:19">
      <c r="A17" s="37"/>
      <c r="B17" s="153"/>
      <c r="C17" s="132"/>
      <c r="D17" s="118"/>
      <c r="E17" s="133"/>
      <c r="F17" s="289"/>
      <c r="G17" s="321"/>
      <c r="H17" s="295"/>
      <c r="I17" s="295"/>
      <c r="J17" s="295"/>
      <c r="K17" s="295"/>
      <c r="L17" s="295"/>
      <c r="M17" s="295"/>
      <c r="N17" s="295"/>
      <c r="O17" s="295"/>
      <c r="P17" s="295"/>
      <c r="Q17" s="295"/>
      <c r="R17" s="295"/>
      <c r="S17" s="295"/>
    </row>
    <row r="18" spans="1:19">
      <c r="A18" s="109" t="s">
        <v>15</v>
      </c>
      <c r="B18" s="69" t="s">
        <v>16</v>
      </c>
      <c r="C18" s="9"/>
      <c r="D18" s="86"/>
      <c r="E18" s="11"/>
      <c r="F18" s="291"/>
      <c r="G18" s="321"/>
      <c r="H18" s="295"/>
      <c r="I18" s="295"/>
      <c r="J18" s="295"/>
      <c r="K18" s="295"/>
      <c r="L18" s="295"/>
      <c r="M18" s="295"/>
      <c r="N18" s="295"/>
      <c r="O18" s="295"/>
      <c r="P18" s="295"/>
      <c r="Q18" s="295"/>
      <c r="R18" s="295"/>
      <c r="S18" s="295"/>
    </row>
    <row r="19" spans="1:19" ht="51">
      <c r="A19" s="59"/>
      <c r="B19" s="325" t="s">
        <v>17</v>
      </c>
      <c r="C19" s="13"/>
      <c r="D19" s="126"/>
      <c r="E19" s="15"/>
      <c r="F19" s="292"/>
      <c r="G19" s="321"/>
      <c r="H19" s="337"/>
      <c r="I19" s="337"/>
      <c r="J19" s="295"/>
      <c r="K19" s="295"/>
      <c r="L19" s="295"/>
      <c r="M19" s="295"/>
      <c r="N19" s="295"/>
      <c r="O19" s="295"/>
      <c r="P19" s="295"/>
      <c r="Q19" s="295"/>
      <c r="R19" s="295"/>
      <c r="S19" s="295"/>
    </row>
    <row r="20" spans="1:19">
      <c r="A20" s="59"/>
      <c r="B20" s="125"/>
      <c r="C20" s="105"/>
      <c r="D20" s="124"/>
      <c r="E20" s="12"/>
      <c r="F20" s="293"/>
      <c r="G20" s="321"/>
      <c r="H20" s="297"/>
      <c r="I20" s="297"/>
      <c r="J20" s="295"/>
      <c r="K20" s="295"/>
      <c r="L20" s="295"/>
      <c r="M20" s="295"/>
      <c r="N20" s="295"/>
      <c r="O20" s="295"/>
      <c r="P20" s="295"/>
      <c r="Q20" s="295"/>
      <c r="R20" s="295"/>
      <c r="S20" s="295"/>
    </row>
    <row r="21" spans="1:19">
      <c r="A21" s="59"/>
      <c r="B21" s="125" t="s">
        <v>18</v>
      </c>
      <c r="C21" s="66" t="s">
        <v>19</v>
      </c>
      <c r="D21" s="104">
        <v>1.71</v>
      </c>
      <c r="E21" s="68"/>
      <c r="F21" s="294"/>
      <c r="G21" s="321"/>
      <c r="H21" s="298"/>
      <c r="I21" s="298"/>
      <c r="J21" s="295"/>
      <c r="K21" s="295"/>
      <c r="L21" s="295"/>
      <c r="M21" s="295"/>
      <c r="N21" s="295"/>
      <c r="O21" s="295"/>
      <c r="P21" s="295"/>
      <c r="Q21" s="295"/>
      <c r="R21" s="295"/>
      <c r="S21" s="295"/>
    </row>
    <row r="22" spans="1:19">
      <c r="A22" s="324"/>
      <c r="B22" s="125" t="s">
        <v>20</v>
      </c>
      <c r="C22" s="66" t="s">
        <v>10</v>
      </c>
      <c r="D22" s="180">
        <v>74.55</v>
      </c>
      <c r="E22" s="68"/>
      <c r="F22" s="294"/>
      <c r="G22" s="321"/>
      <c r="H22" s="299"/>
      <c r="I22" s="299"/>
      <c r="J22" s="295"/>
      <c r="K22" s="295"/>
      <c r="L22" s="295"/>
      <c r="M22" s="295"/>
      <c r="N22" s="295"/>
      <c r="O22" s="295"/>
      <c r="P22" s="295"/>
      <c r="Q22" s="295"/>
      <c r="R22" s="295"/>
      <c r="S22" s="295"/>
    </row>
    <row r="23" spans="1:19" ht="12.75" customHeight="1" thickBot="1">
      <c r="A23" s="76"/>
      <c r="B23" s="47"/>
      <c r="C23" s="18"/>
      <c r="D23" s="38"/>
      <c r="E23" s="48"/>
      <c r="F23" s="48"/>
      <c r="G23" s="295"/>
      <c r="H23" s="295"/>
      <c r="I23" s="295"/>
      <c r="J23" s="295"/>
      <c r="K23" s="295"/>
      <c r="L23" s="295"/>
      <c r="M23" s="295"/>
      <c r="N23" s="295"/>
      <c r="O23" s="295"/>
      <c r="P23" s="295"/>
      <c r="Q23" s="295"/>
      <c r="R23" s="295"/>
      <c r="S23" s="295"/>
    </row>
    <row r="24" spans="1:19" ht="15" customHeight="1" thickBot="1">
      <c r="A24" s="333" t="s">
        <v>21</v>
      </c>
      <c r="B24" s="334"/>
      <c r="C24" s="334"/>
      <c r="D24" s="334"/>
      <c r="E24" s="335"/>
      <c r="F24" s="336"/>
      <c r="G24" s="322"/>
      <c r="H24" s="295"/>
      <c r="I24" s="295"/>
      <c r="J24" s="295"/>
      <c r="K24" s="295"/>
      <c r="L24" s="295"/>
      <c r="M24" s="295"/>
      <c r="N24" s="295"/>
      <c r="O24" s="295"/>
      <c r="P24" s="295"/>
      <c r="Q24" s="295"/>
      <c r="R24" s="295"/>
      <c r="S24" s="295"/>
    </row>
    <row r="25" spans="1:19">
      <c r="A25" s="32"/>
      <c r="B25" s="47"/>
      <c r="C25" s="18"/>
      <c r="D25" s="40"/>
      <c r="E25" s="48"/>
      <c r="F25" s="48"/>
      <c r="G25" s="295"/>
      <c r="H25" s="295"/>
      <c r="I25" s="295"/>
      <c r="J25" s="295"/>
      <c r="K25" s="295"/>
      <c r="L25" s="295"/>
      <c r="M25" s="295"/>
      <c r="N25" s="295"/>
      <c r="O25" s="295"/>
      <c r="P25" s="295"/>
      <c r="Q25" s="295"/>
      <c r="R25" s="295"/>
      <c r="S25" s="295"/>
    </row>
    <row r="26" spans="1:19">
      <c r="G26" s="295"/>
      <c r="H26" s="295"/>
      <c r="I26" s="295"/>
      <c r="J26" s="295"/>
      <c r="K26" s="295"/>
      <c r="L26" s="295"/>
      <c r="M26" s="295"/>
      <c r="N26" s="295"/>
      <c r="O26" s="295"/>
      <c r="P26" s="295"/>
      <c r="Q26" s="295"/>
      <c r="R26" s="295"/>
      <c r="S26" s="295"/>
    </row>
    <row r="27" spans="1:19">
      <c r="A27" s="295"/>
      <c r="B27" s="305"/>
      <c r="C27" s="296"/>
      <c r="D27" s="295"/>
      <c r="E27" s="295"/>
      <c r="F27" s="295"/>
      <c r="G27" s="295"/>
      <c r="H27" s="295"/>
      <c r="I27" s="295"/>
      <c r="J27" s="295"/>
      <c r="K27" s="295"/>
      <c r="L27" s="295"/>
      <c r="M27" s="295"/>
      <c r="N27" s="295"/>
      <c r="O27" s="295"/>
      <c r="P27" s="295"/>
      <c r="Q27" s="295"/>
      <c r="R27" s="295"/>
      <c r="S27" s="295"/>
    </row>
    <row r="28" spans="1:19">
      <c r="A28" s="295"/>
      <c r="B28" s="305"/>
      <c r="C28" s="296"/>
      <c r="D28" s="295"/>
      <c r="E28" s="295"/>
      <c r="F28" s="295"/>
      <c r="G28" s="295"/>
      <c r="H28" s="295"/>
      <c r="I28" s="295"/>
      <c r="J28" s="295"/>
      <c r="K28" s="295"/>
      <c r="L28" s="295"/>
      <c r="M28" s="295"/>
      <c r="N28" s="295"/>
      <c r="O28" s="295"/>
      <c r="P28" s="295"/>
      <c r="Q28" s="295"/>
      <c r="R28" s="295"/>
      <c r="S28" s="295"/>
    </row>
    <row r="29" spans="1:19">
      <c r="A29" s="295"/>
      <c r="B29" s="306"/>
      <c r="C29" s="296"/>
      <c r="D29" s="295"/>
      <c r="E29" s="303"/>
      <c r="F29" s="307"/>
      <c r="G29" s="295"/>
      <c r="H29" s="300"/>
      <c r="I29" s="295"/>
      <c r="J29" s="295"/>
      <c r="K29" s="295"/>
      <c r="L29" s="295"/>
      <c r="M29" s="295"/>
      <c r="N29" s="295"/>
      <c r="O29" s="295"/>
      <c r="P29" s="295"/>
      <c r="Q29" s="295"/>
      <c r="R29" s="295"/>
      <c r="S29" s="295"/>
    </row>
    <row r="30" spans="1:19" ht="12.75" customHeight="1">
      <c r="A30" s="308"/>
      <c r="B30" s="302"/>
      <c r="C30" s="303"/>
      <c r="D30" s="309"/>
      <c r="E30" s="310"/>
      <c r="F30" s="310"/>
      <c r="G30" s="295"/>
      <c r="H30" s="161"/>
      <c r="I30" s="301"/>
      <c r="J30" s="162"/>
      <c r="K30" s="38"/>
      <c r="L30" s="295"/>
      <c r="M30" s="295"/>
      <c r="N30" s="295"/>
      <c r="O30" s="295"/>
      <c r="P30" s="295"/>
      <c r="Q30" s="295"/>
      <c r="R30" s="295"/>
      <c r="S30" s="295"/>
    </row>
    <row r="31" spans="1:19">
      <c r="A31" s="308"/>
      <c r="B31" s="302"/>
      <c r="C31" s="303"/>
      <c r="D31" s="309"/>
      <c r="E31" s="311"/>
      <c r="F31" s="312"/>
      <c r="G31" s="295"/>
      <c r="H31" s="161"/>
      <c r="I31" s="301"/>
      <c r="J31" s="295"/>
      <c r="K31" s="295"/>
      <c r="L31" s="295"/>
      <c r="M31" s="295"/>
      <c r="N31" s="295"/>
      <c r="O31" s="295"/>
      <c r="P31" s="295"/>
      <c r="Q31" s="295"/>
      <c r="R31" s="295"/>
      <c r="S31" s="295"/>
    </row>
    <row r="32" spans="1:19">
      <c r="A32" s="308"/>
      <c r="B32" s="304"/>
      <c r="C32" s="303"/>
      <c r="D32" s="309"/>
      <c r="E32" s="313"/>
      <c r="F32" s="313"/>
      <c r="G32" s="295"/>
      <c r="H32" s="161"/>
      <c r="I32" s="301"/>
      <c r="J32" s="295"/>
      <c r="K32" s="295"/>
      <c r="L32" s="295"/>
      <c r="M32" s="295"/>
      <c r="N32" s="295"/>
      <c r="O32" s="295"/>
      <c r="P32" s="295"/>
      <c r="Q32" s="295"/>
      <c r="R32" s="295"/>
      <c r="S32" s="295"/>
    </row>
    <row r="33" spans="1:19">
      <c r="A33" s="295"/>
      <c r="B33" s="314"/>
      <c r="C33" s="315"/>
      <c r="D33" s="316"/>
      <c r="E33" s="317"/>
      <c r="F33" s="317"/>
      <c r="G33" s="295"/>
      <c r="H33" s="161"/>
      <c r="I33" s="301"/>
      <c r="J33" s="295"/>
      <c r="K33" s="295"/>
      <c r="L33" s="295"/>
      <c r="M33" s="295"/>
      <c r="N33" s="295"/>
      <c r="O33" s="295"/>
      <c r="P33" s="295"/>
      <c r="Q33" s="295"/>
      <c r="R33" s="295"/>
      <c r="S33" s="295"/>
    </row>
    <row r="34" spans="1:19">
      <c r="A34" s="295"/>
      <c r="B34" s="314"/>
      <c r="C34" s="315"/>
      <c r="D34" s="316"/>
      <c r="E34" s="317"/>
      <c r="F34" s="317"/>
      <c r="G34" s="295"/>
      <c r="H34" s="161"/>
      <c r="I34" s="301"/>
      <c r="J34" s="295"/>
      <c r="K34" s="295"/>
      <c r="L34" s="295"/>
      <c r="M34" s="295"/>
      <c r="N34" s="295"/>
      <c r="O34" s="295"/>
      <c r="P34" s="295"/>
      <c r="Q34" s="295"/>
      <c r="R34" s="295"/>
      <c r="S34" s="295"/>
    </row>
    <row r="35" spans="1:19">
      <c r="A35" s="295"/>
      <c r="B35" s="305"/>
      <c r="C35" s="296"/>
      <c r="D35" s="295"/>
      <c r="E35" s="295"/>
      <c r="F35" s="295"/>
      <c r="G35" s="295"/>
      <c r="H35" s="161"/>
      <c r="I35" s="301"/>
      <c r="J35" s="295"/>
      <c r="K35" s="295"/>
      <c r="L35" s="295"/>
      <c r="M35" s="295"/>
      <c r="N35" s="295"/>
      <c r="O35" s="295"/>
      <c r="P35" s="295"/>
      <c r="Q35" s="295"/>
      <c r="R35" s="295"/>
      <c r="S35" s="295"/>
    </row>
    <row r="36" spans="1:19">
      <c r="A36" s="295"/>
      <c r="B36" s="318"/>
      <c r="C36" s="315"/>
      <c r="D36" s="162"/>
      <c r="E36" s="162"/>
      <c r="F36" s="295"/>
      <c r="G36" s="295"/>
      <c r="H36" s="161"/>
      <c r="I36" s="301"/>
      <c r="J36" s="295"/>
      <c r="K36" s="295"/>
      <c r="L36" s="295"/>
      <c r="M36" s="295"/>
      <c r="N36" s="295"/>
      <c r="O36" s="295"/>
      <c r="P36" s="295"/>
      <c r="Q36" s="295"/>
      <c r="R36" s="295"/>
      <c r="S36" s="295"/>
    </row>
    <row r="37" spans="1:19">
      <c r="A37" s="295"/>
      <c r="B37" s="305"/>
      <c r="C37" s="296"/>
      <c r="D37" s="295"/>
      <c r="E37" s="295"/>
      <c r="F37" s="295"/>
      <c r="G37" s="295"/>
      <c r="H37" s="161"/>
      <c r="I37" s="301"/>
      <c r="J37" s="295"/>
      <c r="K37" s="295"/>
      <c r="L37" s="295"/>
      <c r="M37" s="295"/>
      <c r="N37" s="295"/>
      <c r="O37" s="295"/>
      <c r="P37" s="295"/>
      <c r="Q37" s="295"/>
      <c r="R37" s="295"/>
      <c r="S37" s="295"/>
    </row>
    <row r="38" spans="1:19">
      <c r="A38" s="295"/>
      <c r="B38" s="305"/>
      <c r="C38" s="296"/>
      <c r="D38" s="295"/>
      <c r="E38" s="295"/>
      <c r="F38" s="295"/>
      <c r="G38" s="295"/>
      <c r="H38" s="161"/>
      <c r="I38" s="301"/>
      <c r="J38" s="295"/>
      <c r="K38" s="295"/>
      <c r="L38" s="295"/>
      <c r="M38" s="295"/>
      <c r="N38" s="295"/>
      <c r="O38" s="295"/>
      <c r="P38" s="295"/>
      <c r="Q38" s="295"/>
      <c r="R38" s="295"/>
      <c r="S38" s="295"/>
    </row>
    <row r="39" spans="1:19">
      <c r="A39" s="295"/>
      <c r="B39" s="305"/>
      <c r="C39" s="296"/>
      <c r="D39" s="295"/>
      <c r="E39" s="295"/>
      <c r="F39" s="295"/>
      <c r="G39" s="295"/>
      <c r="H39" s="161"/>
      <c r="I39" s="301"/>
      <c r="J39" s="295"/>
      <c r="K39" s="295"/>
      <c r="L39" s="295"/>
      <c r="M39" s="295"/>
      <c r="N39" s="295"/>
      <c r="O39" s="295"/>
      <c r="P39" s="295"/>
      <c r="Q39" s="295"/>
      <c r="R39" s="295"/>
      <c r="S39" s="295"/>
    </row>
    <row r="40" spans="1:19">
      <c r="A40" s="295"/>
      <c r="B40" s="305"/>
      <c r="C40" s="296"/>
      <c r="D40" s="295"/>
      <c r="E40" s="295"/>
      <c r="F40" s="295"/>
      <c r="G40" s="295"/>
      <c r="H40" s="161"/>
      <c r="I40" s="301"/>
      <c r="J40" s="295"/>
      <c r="K40" s="295"/>
      <c r="L40" s="295"/>
      <c r="M40" s="295"/>
      <c r="N40" s="295"/>
      <c r="O40" s="295"/>
      <c r="P40" s="295"/>
      <c r="Q40" s="295"/>
      <c r="R40" s="295"/>
      <c r="S40" s="295"/>
    </row>
    <row r="41" spans="1:19">
      <c r="A41" s="295"/>
      <c r="B41" s="305"/>
      <c r="C41" s="296"/>
      <c r="D41" s="295"/>
      <c r="E41" s="295"/>
      <c r="F41" s="295"/>
      <c r="G41" s="295"/>
      <c r="H41" s="161"/>
      <c r="I41" s="301"/>
      <c r="J41" s="295"/>
      <c r="K41" s="295"/>
      <c r="L41" s="295"/>
      <c r="M41" s="295"/>
      <c r="N41" s="295"/>
      <c r="O41" s="295"/>
      <c r="P41" s="295"/>
      <c r="Q41" s="295"/>
      <c r="R41" s="295"/>
      <c r="S41" s="295"/>
    </row>
    <row r="42" spans="1:19">
      <c r="G42" s="295"/>
      <c r="H42" s="161"/>
      <c r="I42" s="301"/>
      <c r="J42" s="295"/>
      <c r="K42" s="295"/>
      <c r="L42" s="295"/>
      <c r="M42" s="295"/>
      <c r="N42" s="295"/>
      <c r="O42" s="295"/>
      <c r="P42" s="295"/>
      <c r="Q42" s="295"/>
      <c r="R42" s="295"/>
      <c r="S42" s="295"/>
    </row>
    <row r="43" spans="1:19">
      <c r="G43" s="295"/>
      <c r="H43" s="295"/>
      <c r="I43" s="301"/>
      <c r="J43" s="295"/>
      <c r="K43" s="295"/>
      <c r="L43" s="295"/>
      <c r="M43" s="295"/>
      <c r="N43" s="295"/>
      <c r="O43" s="295"/>
      <c r="P43" s="295"/>
      <c r="Q43" s="295"/>
      <c r="R43" s="295"/>
      <c r="S43" s="295"/>
    </row>
    <row r="44" spans="1:19">
      <c r="G44" s="295"/>
      <c r="H44" s="295"/>
      <c r="I44" s="295"/>
      <c r="J44" s="295"/>
      <c r="K44" s="295"/>
      <c r="L44" s="295"/>
      <c r="M44" s="295"/>
      <c r="N44" s="295"/>
      <c r="O44" s="295"/>
      <c r="P44" s="295"/>
      <c r="Q44" s="295"/>
      <c r="R44" s="295"/>
      <c r="S44" s="295"/>
    </row>
    <row r="45" spans="1:19">
      <c r="G45" s="295"/>
      <c r="H45" s="295"/>
      <c r="I45" s="295"/>
      <c r="J45" s="295"/>
      <c r="K45" s="295"/>
      <c r="L45" s="295"/>
      <c r="M45" s="295"/>
      <c r="N45" s="295"/>
      <c r="O45" s="295"/>
      <c r="P45" s="295"/>
      <c r="Q45" s="295"/>
      <c r="R45" s="295"/>
      <c r="S45" s="295"/>
    </row>
    <row r="46" spans="1:19">
      <c r="G46" s="295"/>
      <c r="H46" s="295"/>
      <c r="I46" s="295"/>
      <c r="J46" s="295"/>
      <c r="K46" s="295"/>
      <c r="L46" s="295"/>
      <c r="M46" s="295"/>
      <c r="N46" s="295"/>
      <c r="O46" s="295"/>
      <c r="P46" s="295"/>
      <c r="Q46" s="295"/>
      <c r="R46" s="295"/>
      <c r="S46" s="295"/>
    </row>
    <row r="47" spans="1:19">
      <c r="G47" s="295"/>
      <c r="H47" s="295"/>
      <c r="I47" s="295"/>
      <c r="J47" s="295"/>
      <c r="K47" s="295"/>
      <c r="L47" s="295"/>
      <c r="M47" s="295"/>
      <c r="N47" s="295"/>
      <c r="O47" s="295"/>
      <c r="P47" s="295"/>
      <c r="Q47" s="295"/>
      <c r="R47" s="295"/>
      <c r="S47" s="295"/>
    </row>
    <row r="48" spans="1:19">
      <c r="G48" s="295"/>
      <c r="H48" s="295"/>
      <c r="I48" s="295"/>
      <c r="J48" s="295"/>
      <c r="K48" s="295"/>
      <c r="L48" s="295"/>
      <c r="M48" s="295"/>
      <c r="N48" s="295"/>
      <c r="O48" s="295"/>
      <c r="P48" s="295"/>
      <c r="Q48" s="295"/>
      <c r="R48" s="295"/>
      <c r="S48" s="295"/>
    </row>
    <row r="49" spans="7:19">
      <c r="G49" s="295"/>
      <c r="H49" s="295"/>
      <c r="I49" s="295"/>
      <c r="J49" s="295"/>
      <c r="K49" s="295"/>
      <c r="L49" s="295"/>
      <c r="M49" s="295"/>
      <c r="N49" s="295"/>
      <c r="O49" s="295"/>
      <c r="P49" s="295"/>
      <c r="Q49" s="295"/>
      <c r="R49" s="295"/>
      <c r="S49" s="295"/>
    </row>
    <row r="50" spans="7:19">
      <c r="G50" s="295"/>
      <c r="H50" s="295"/>
      <c r="I50" s="295"/>
      <c r="J50" s="295"/>
      <c r="K50" s="295"/>
      <c r="L50" s="295"/>
      <c r="M50" s="295"/>
      <c r="N50" s="295"/>
      <c r="O50" s="295"/>
      <c r="P50" s="295"/>
      <c r="Q50" s="295"/>
      <c r="R50" s="295"/>
      <c r="S50" s="295"/>
    </row>
    <row r="51" spans="7:19">
      <c r="G51" s="295"/>
      <c r="H51" s="295"/>
      <c r="I51" s="295"/>
      <c r="J51" s="295"/>
      <c r="K51" s="295"/>
      <c r="L51" s="295"/>
      <c r="M51" s="295"/>
      <c r="N51" s="295"/>
      <c r="O51" s="295"/>
      <c r="P51" s="295"/>
      <c r="Q51" s="295"/>
      <c r="R51" s="295"/>
      <c r="S51" s="295"/>
    </row>
    <row r="52" spans="7:19">
      <c r="G52" s="295"/>
      <c r="H52" s="295"/>
      <c r="I52" s="295"/>
      <c r="J52" s="295"/>
      <c r="K52" s="295"/>
      <c r="L52" s="295"/>
      <c r="M52" s="295"/>
      <c r="N52" s="295"/>
      <c r="O52" s="295"/>
      <c r="P52" s="295"/>
      <c r="Q52" s="295"/>
      <c r="R52" s="295"/>
      <c r="S52" s="295"/>
    </row>
    <row r="53" spans="7:19">
      <c r="G53" s="60"/>
      <c r="H53" s="60"/>
      <c r="I53" s="60"/>
      <c r="J53" s="60"/>
      <c r="K53" s="60"/>
      <c r="L53" s="60"/>
      <c r="M53" s="60"/>
      <c r="N53" s="60"/>
      <c r="O53" s="60"/>
      <c r="P53" s="60"/>
      <c r="Q53" s="60"/>
      <c r="R53" s="60"/>
      <c r="S53" s="60"/>
    </row>
  </sheetData>
  <mergeCells count="5">
    <mergeCell ref="B3:E3"/>
    <mergeCell ref="B1:F1"/>
    <mergeCell ref="A24:D24"/>
    <mergeCell ref="E24:F24"/>
    <mergeCell ref="H19:I19"/>
  </mergeCells>
  <pageMargins left="0.78740157480314965" right="0.23622047244094491" top="0.43307086614173229" bottom="0.39370078740157483" header="0.19685039370078741" footer="0.39370078740157483"/>
  <pageSetup paperSize="9" scale="85" orientation="portrait" useFirstPageNumber="1" r:id="rId1"/>
  <headerFooter alignWithMargins="0">
    <oddHeader>&amp;L&amp;"Arial,Regular"1. ГЕОДЕТСКИ радови&amp;R&amp;"Arial,Regular"1.&amp;P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88"/>
  <sheetViews>
    <sheetView topLeftCell="A67" zoomScale="90" zoomScaleNormal="90" zoomScaleSheetLayoutView="100" workbookViewId="0">
      <selection activeCell="I6" sqref="I6"/>
    </sheetView>
  </sheetViews>
  <sheetFormatPr defaultColWidth="9.1640625" defaultRowHeight="12.75"/>
  <cols>
    <col min="1" max="1" width="1.5" style="1" customWidth="1"/>
    <col min="2" max="2" width="7.33203125" style="1" bestFit="1" customWidth="1"/>
    <col min="3" max="3" width="71.83203125" style="21" customWidth="1"/>
    <col min="4" max="4" width="5.6640625" style="233" customWidth="1"/>
    <col min="5" max="5" width="11.5" style="1" customWidth="1"/>
    <col min="6" max="6" width="14.33203125" style="1" customWidth="1"/>
    <col min="7" max="7" width="16.6640625" style="1" customWidth="1"/>
    <col min="8" max="8" width="12.83203125" style="1" customWidth="1"/>
    <col min="9" max="9" width="10.33203125" style="1" bestFit="1" customWidth="1"/>
    <col min="10" max="10" width="17.33203125" style="1" customWidth="1"/>
    <col min="11" max="11" width="14.33203125" style="1" customWidth="1"/>
    <col min="12" max="12" width="15.1640625" style="1" customWidth="1"/>
    <col min="13" max="13" width="14.33203125" style="1" customWidth="1"/>
    <col min="14" max="14" width="15" style="1" customWidth="1"/>
    <col min="15" max="15" width="13" style="1" customWidth="1"/>
    <col min="16" max="16" width="15.6640625" style="1" customWidth="1"/>
    <col min="17" max="17" width="12.33203125" style="1" customWidth="1"/>
    <col min="18" max="18" width="16.83203125" style="1" customWidth="1"/>
    <col min="19" max="16384" width="9.1640625" style="1"/>
  </cols>
  <sheetData>
    <row r="1" spans="1:12">
      <c r="C1" s="2"/>
      <c r="H1" s="17"/>
    </row>
    <row r="2" spans="1:12" ht="20.25">
      <c r="C2" s="338" t="s">
        <v>22</v>
      </c>
      <c r="D2" s="338"/>
      <c r="E2" s="338"/>
      <c r="F2" s="338"/>
      <c r="H2" s="17"/>
    </row>
    <row r="3" spans="1:12" ht="45.75" customHeight="1">
      <c r="B3" s="83" t="s">
        <v>1</v>
      </c>
      <c r="C3" s="84" t="s">
        <v>2</v>
      </c>
      <c r="D3" s="83" t="s">
        <v>3</v>
      </c>
      <c r="E3" s="83" t="s">
        <v>4</v>
      </c>
      <c r="F3" s="83" t="s">
        <v>166</v>
      </c>
      <c r="G3" s="83" t="s">
        <v>167</v>
      </c>
      <c r="H3" s="17"/>
    </row>
    <row r="4" spans="1:12">
      <c r="B4" s="4"/>
      <c r="C4" s="247" t="s">
        <v>23</v>
      </c>
      <c r="D4" s="6"/>
      <c r="E4" s="4"/>
      <c r="F4" s="4"/>
      <c r="G4" s="4"/>
      <c r="H4" s="17"/>
    </row>
    <row r="5" spans="1:12">
      <c r="A5" s="31"/>
      <c r="B5" s="27" t="s">
        <v>24</v>
      </c>
      <c r="C5" s="77" t="s">
        <v>25</v>
      </c>
      <c r="D5" s="128">
        <f>(E5*F5)+E5</f>
        <v>15</v>
      </c>
      <c r="E5" s="139">
        <v>10</v>
      </c>
      <c r="F5" s="177">
        <v>0.5</v>
      </c>
      <c r="G5" s="11"/>
      <c r="H5" s="17"/>
      <c r="K5" s="17"/>
      <c r="L5" s="17"/>
    </row>
    <row r="6" spans="1:12" ht="153">
      <c r="A6" s="31"/>
      <c r="B6" s="135"/>
      <c r="C6" s="287" t="s">
        <v>26</v>
      </c>
      <c r="D6" s="138"/>
      <c r="E6" s="14"/>
      <c r="F6" s="15"/>
      <c r="G6" s="15"/>
      <c r="H6" s="17"/>
      <c r="K6" s="17"/>
      <c r="L6" s="17"/>
    </row>
    <row r="7" spans="1:12">
      <c r="A7" s="31"/>
      <c r="B7" s="135"/>
      <c r="C7" s="127"/>
      <c r="D7" s="138"/>
      <c r="E7" s="14"/>
      <c r="F7" s="15"/>
      <c r="G7" s="15"/>
      <c r="H7" s="17"/>
      <c r="K7" s="17"/>
      <c r="L7" s="17"/>
    </row>
    <row r="8" spans="1:12" ht="25.5">
      <c r="A8" s="31"/>
      <c r="B8" s="135"/>
      <c r="C8" s="166" t="str">
        <f>CONCATENATE("The width of the water surface area ",E5," m, increased by ",F5*100,"% makes L=",D5," m")</f>
        <v>The width of the water surface area 10 m, increased by 50% makes L=15 m</v>
      </c>
      <c r="D8" s="138"/>
      <c r="E8" s="14"/>
      <c r="F8" s="15"/>
      <c r="G8" s="15"/>
      <c r="H8" s="17"/>
      <c r="I8" s="286"/>
      <c r="K8" s="17"/>
      <c r="L8" s="17"/>
    </row>
    <row r="9" spans="1:12">
      <c r="A9" s="31"/>
      <c r="B9" s="135"/>
      <c r="C9" s="167" t="s">
        <v>27</v>
      </c>
      <c r="D9" s="165" t="s">
        <v>28</v>
      </c>
      <c r="E9" s="67">
        <f>330*15</f>
        <v>4950</v>
      </c>
      <c r="F9" s="68"/>
      <c r="G9" s="67"/>
      <c r="H9" s="17"/>
      <c r="K9" s="17"/>
      <c r="L9" s="17"/>
    </row>
    <row r="10" spans="1:12">
      <c r="A10" s="31"/>
      <c r="B10" s="164"/>
      <c r="C10" s="163"/>
      <c r="D10" s="165"/>
      <c r="E10" s="159"/>
      <c r="F10" s="68"/>
      <c r="G10" s="67"/>
      <c r="H10" s="17"/>
      <c r="K10" s="17"/>
      <c r="L10" s="17"/>
    </row>
    <row r="11" spans="1:12">
      <c r="A11" s="31"/>
      <c r="B11" s="249" t="s">
        <v>29</v>
      </c>
      <c r="C11" s="77" t="s">
        <v>30</v>
      </c>
      <c r="D11" s="128">
        <f>(E11*F11)+E11</f>
        <v>7.5</v>
      </c>
      <c r="E11" s="139">
        <v>5</v>
      </c>
      <c r="F11" s="177">
        <v>0.5</v>
      </c>
      <c r="G11" s="190"/>
      <c r="H11" s="17"/>
      <c r="K11" s="17"/>
      <c r="L11" s="17"/>
    </row>
    <row r="12" spans="1:12" ht="153">
      <c r="A12" s="31"/>
      <c r="B12" s="135"/>
      <c r="C12" s="287" t="s">
        <v>26</v>
      </c>
      <c r="D12" s="248"/>
      <c r="E12" s="129"/>
      <c r="F12" s="107"/>
      <c r="G12" s="190"/>
      <c r="H12" s="17"/>
      <c r="K12" s="17"/>
      <c r="L12" s="17"/>
    </row>
    <row r="13" spans="1:12">
      <c r="A13" s="31"/>
      <c r="B13" s="135"/>
      <c r="C13" s="127"/>
      <c r="D13" s="248"/>
      <c r="E13" s="129"/>
      <c r="F13" s="107"/>
      <c r="G13" s="190"/>
      <c r="H13" s="17"/>
      <c r="K13" s="17"/>
      <c r="L13" s="17"/>
    </row>
    <row r="14" spans="1:12" ht="25.5">
      <c r="A14" s="31"/>
      <c r="B14" s="135"/>
      <c r="C14" s="166" t="str">
        <f>CONCATENATE("Ширина појаса од огледала воде ",E11," м, увећано за ",F11*100,"% износи L=",D11," м")</f>
        <v>Ширина појаса од огледала воде 5 м, увећано за 50% износи L=7,5 м</v>
      </c>
      <c r="D14" s="248"/>
      <c r="E14" s="129"/>
      <c r="F14" s="107"/>
      <c r="G14" s="190"/>
      <c r="H14" s="17"/>
      <c r="K14" s="17"/>
      <c r="L14" s="17"/>
    </row>
    <row r="15" spans="1:12">
      <c r="A15" s="31"/>
      <c r="B15" s="135"/>
      <c r="C15" s="167" t="s">
        <v>31</v>
      </c>
      <c r="D15" s="165" t="s">
        <v>28</v>
      </c>
      <c r="E15" s="67">
        <f>300*7.5</f>
        <v>2250</v>
      </c>
      <c r="F15" s="68"/>
      <c r="G15" s="67"/>
      <c r="H15" s="17"/>
      <c r="K15" s="17"/>
      <c r="L15" s="17"/>
    </row>
    <row r="16" spans="1:12">
      <c r="A16" s="31"/>
      <c r="B16" s="164"/>
      <c r="C16" s="250"/>
      <c r="D16" s="251"/>
      <c r="E16" s="252"/>
      <c r="F16" s="108"/>
      <c r="G16" s="106"/>
      <c r="H16" s="17"/>
      <c r="K16" s="17"/>
      <c r="L16" s="17"/>
    </row>
    <row r="17" spans="1:12">
      <c r="A17" s="17"/>
      <c r="B17" s="253"/>
      <c r="C17" s="254" t="s">
        <v>32</v>
      </c>
      <c r="D17" s="87"/>
      <c r="E17" s="151"/>
      <c r="F17" s="68"/>
      <c r="G17" s="67"/>
      <c r="H17" s="17"/>
      <c r="I17" s="137"/>
      <c r="J17" s="137"/>
      <c r="K17" s="17"/>
      <c r="L17" s="17"/>
    </row>
    <row r="18" spans="1:12">
      <c r="A18" s="17"/>
      <c r="B18" s="140" t="s">
        <v>33</v>
      </c>
      <c r="C18" s="256" t="s">
        <v>34</v>
      </c>
      <c r="D18" s="132"/>
      <c r="E18" s="181"/>
      <c r="F18" s="88"/>
      <c r="G18" s="103"/>
      <c r="H18" s="17"/>
      <c r="I18" s="137"/>
      <c r="J18" s="137"/>
      <c r="K18" s="17"/>
      <c r="L18" s="17"/>
    </row>
    <row r="19" spans="1:12" ht="115.5" customHeight="1">
      <c r="A19" s="17"/>
      <c r="B19" s="188"/>
      <c r="C19" s="326" t="s">
        <v>35</v>
      </c>
      <c r="D19" s="156"/>
      <c r="E19" s="189"/>
      <c r="F19" s="107"/>
      <c r="G19" s="190"/>
      <c r="H19" s="17"/>
      <c r="I19" s="137"/>
      <c r="J19" s="137"/>
      <c r="K19" s="17"/>
      <c r="L19" s="17"/>
    </row>
    <row r="20" spans="1:12">
      <c r="A20" s="17"/>
      <c r="B20" s="188"/>
      <c r="C20" s="268"/>
      <c r="D20" s="156"/>
      <c r="E20" s="189"/>
      <c r="F20" s="107"/>
      <c r="G20" s="190"/>
      <c r="H20" s="17"/>
      <c r="I20" s="137"/>
      <c r="J20" s="137"/>
      <c r="K20" s="17"/>
      <c r="L20" s="17"/>
    </row>
    <row r="21" spans="1:12">
      <c r="A21" s="17"/>
      <c r="B21" s="188"/>
      <c r="C21" s="269" t="s">
        <v>36</v>
      </c>
      <c r="D21" s="270" t="s">
        <v>28</v>
      </c>
      <c r="E21" s="271">
        <v>6000</v>
      </c>
      <c r="F21" s="272"/>
      <c r="G21" s="273"/>
      <c r="H21" s="17"/>
      <c r="I21" s="137"/>
      <c r="J21" s="137"/>
      <c r="K21" s="17"/>
      <c r="L21" s="17"/>
    </row>
    <row r="22" spans="1:12">
      <c r="A22" s="17"/>
      <c r="B22" s="183"/>
      <c r="C22" s="256"/>
      <c r="D22" s="87"/>
      <c r="E22" s="151"/>
      <c r="F22" s="68"/>
      <c r="G22" s="67"/>
      <c r="H22" s="17"/>
      <c r="I22" s="137"/>
      <c r="J22" s="137"/>
      <c r="K22" s="17"/>
      <c r="L22" s="17"/>
    </row>
    <row r="23" spans="1:12">
      <c r="A23" s="17"/>
      <c r="B23" s="140" t="s">
        <v>37</v>
      </c>
      <c r="C23" s="256" t="s">
        <v>38</v>
      </c>
      <c r="D23" s="132"/>
      <c r="E23" s="181"/>
      <c r="F23" s="88"/>
      <c r="G23" s="103"/>
      <c r="H23" s="17"/>
      <c r="I23" s="137"/>
      <c r="J23" s="137"/>
      <c r="K23" s="17"/>
      <c r="L23" s="17"/>
    </row>
    <row r="24" spans="1:12" ht="140.25">
      <c r="A24" s="17"/>
      <c r="B24" s="188"/>
      <c r="C24" s="287" t="s">
        <v>39</v>
      </c>
      <c r="D24" s="156"/>
      <c r="E24" s="189"/>
      <c r="F24" s="107"/>
      <c r="G24" s="190"/>
      <c r="H24" s="17"/>
      <c r="I24" s="137"/>
      <c r="J24" s="137"/>
      <c r="K24" s="17"/>
      <c r="L24" s="17"/>
    </row>
    <row r="25" spans="1:12">
      <c r="A25" s="17"/>
      <c r="B25" s="262"/>
      <c r="C25" s="267"/>
      <c r="D25" s="184"/>
      <c r="E25" s="185"/>
      <c r="F25" s="108"/>
      <c r="G25" s="106"/>
      <c r="H25" s="17"/>
      <c r="I25" s="137"/>
      <c r="J25" s="137"/>
      <c r="K25" s="17"/>
      <c r="L25" s="17"/>
    </row>
    <row r="26" spans="1:12">
      <c r="A26" s="17"/>
      <c r="B26" s="188"/>
      <c r="C26" s="261" t="s">
        <v>40</v>
      </c>
      <c r="D26" s="132" t="s">
        <v>28</v>
      </c>
      <c r="E26" s="181">
        <v>35000</v>
      </c>
      <c r="F26" s="88"/>
      <c r="G26" s="103"/>
      <c r="H26" s="17"/>
      <c r="I26" s="137"/>
      <c r="J26" s="137"/>
      <c r="K26" s="17"/>
      <c r="L26" s="17"/>
    </row>
    <row r="27" spans="1:12">
      <c r="A27" s="17"/>
      <c r="B27" s="183"/>
      <c r="C27" s="256"/>
      <c r="D27" s="87"/>
      <c r="E27" s="151"/>
      <c r="F27" s="68"/>
      <c r="G27" s="67"/>
      <c r="H27" s="17"/>
      <c r="I27" s="137"/>
      <c r="J27" s="137"/>
      <c r="K27" s="17"/>
      <c r="L27" s="17"/>
    </row>
    <row r="28" spans="1:12">
      <c r="A28" s="17"/>
      <c r="B28" s="140" t="s">
        <v>41</v>
      </c>
      <c r="C28" s="256" t="s">
        <v>42</v>
      </c>
      <c r="D28" s="132"/>
      <c r="E28" s="181"/>
      <c r="F28" s="88"/>
      <c r="G28" s="103"/>
      <c r="H28" s="17"/>
      <c r="I28" s="137"/>
      <c r="J28" s="137"/>
      <c r="K28" s="17"/>
      <c r="L28" s="17"/>
    </row>
    <row r="29" spans="1:12" ht="90" customHeight="1">
      <c r="A29" s="17"/>
      <c r="B29" s="188"/>
      <c r="C29" s="326" t="s">
        <v>43</v>
      </c>
      <c r="D29" s="156"/>
      <c r="E29" s="189"/>
      <c r="F29" s="107"/>
      <c r="G29" s="190"/>
      <c r="H29" s="17"/>
      <c r="I29" s="137"/>
      <c r="J29" s="137"/>
      <c r="K29" s="17"/>
      <c r="L29" s="17"/>
    </row>
    <row r="30" spans="1:12">
      <c r="A30" s="17"/>
      <c r="B30" s="188"/>
      <c r="C30" s="268"/>
      <c r="D30" s="156"/>
      <c r="E30" s="189"/>
      <c r="F30" s="107"/>
      <c r="G30" s="190"/>
      <c r="H30" s="17"/>
      <c r="I30" s="137"/>
      <c r="J30" s="137"/>
      <c r="K30" s="17"/>
      <c r="L30" s="17"/>
    </row>
    <row r="31" spans="1:12" ht="15" customHeight="1">
      <c r="A31" s="17"/>
      <c r="B31" s="188"/>
      <c r="C31" s="261" t="s">
        <v>44</v>
      </c>
      <c r="D31" s="132" t="s">
        <v>28</v>
      </c>
      <c r="E31" s="181">
        <v>35000</v>
      </c>
      <c r="F31" s="88"/>
      <c r="G31" s="103"/>
      <c r="H31" s="17"/>
      <c r="I31" s="137"/>
      <c r="J31" s="137"/>
      <c r="K31" s="17"/>
      <c r="L31" s="17"/>
    </row>
    <row r="32" spans="1:12">
      <c r="A32" s="17"/>
      <c r="B32" s="183"/>
      <c r="C32" s="256"/>
      <c r="D32" s="87"/>
      <c r="E32" s="151"/>
      <c r="F32" s="68"/>
      <c r="G32" s="67"/>
      <c r="H32" s="17"/>
      <c r="I32" s="137"/>
      <c r="J32" s="137"/>
      <c r="K32" s="17"/>
      <c r="L32" s="17"/>
    </row>
    <row r="33" spans="1:12">
      <c r="A33" s="17"/>
      <c r="B33" s="140" t="s">
        <v>45</v>
      </c>
      <c r="C33" s="256" t="s">
        <v>46</v>
      </c>
      <c r="D33" s="132"/>
      <c r="E33" s="181"/>
      <c r="F33" s="88"/>
      <c r="G33" s="103"/>
      <c r="H33" s="17"/>
      <c r="I33" s="137"/>
      <c r="J33" s="137"/>
      <c r="K33" s="17"/>
      <c r="L33" s="17"/>
    </row>
    <row r="34" spans="1:12" ht="140.25">
      <c r="A34" s="17"/>
      <c r="B34" s="188"/>
      <c r="C34" s="287" t="s">
        <v>39</v>
      </c>
      <c r="D34" s="156"/>
      <c r="E34" s="189"/>
      <c r="F34" s="107"/>
      <c r="G34" s="190"/>
      <c r="H34" s="17"/>
      <c r="I34" s="137"/>
      <c r="J34" s="137"/>
      <c r="K34" s="17"/>
      <c r="L34" s="17"/>
    </row>
    <row r="35" spans="1:12">
      <c r="A35" s="17"/>
      <c r="B35" s="188"/>
      <c r="C35" s="268"/>
      <c r="D35" s="156"/>
      <c r="E35" s="189"/>
      <c r="F35" s="107"/>
      <c r="G35" s="190"/>
      <c r="H35" s="17"/>
      <c r="I35" s="137"/>
      <c r="J35" s="137"/>
      <c r="K35" s="17"/>
      <c r="L35" s="17"/>
    </row>
    <row r="36" spans="1:12">
      <c r="A36" s="17"/>
      <c r="B36" s="188"/>
      <c r="C36" s="261" t="s">
        <v>40</v>
      </c>
      <c r="D36" s="132" t="s">
        <v>28</v>
      </c>
      <c r="E36" s="181">
        <v>1200</v>
      </c>
      <c r="F36" s="88"/>
      <c r="G36" s="103"/>
      <c r="H36" s="17"/>
      <c r="I36" s="137"/>
      <c r="J36" s="137"/>
      <c r="K36" s="17"/>
      <c r="L36" s="17"/>
    </row>
    <row r="37" spans="1:12">
      <c r="A37" s="17"/>
      <c r="B37" s="183"/>
      <c r="C37" s="256"/>
      <c r="D37" s="87"/>
      <c r="E37" s="151"/>
      <c r="F37" s="68"/>
      <c r="G37" s="67"/>
      <c r="H37" s="17"/>
      <c r="I37" s="137"/>
      <c r="J37" s="137"/>
      <c r="K37" s="17"/>
      <c r="L37" s="17"/>
    </row>
    <row r="38" spans="1:12">
      <c r="A38" s="17"/>
      <c r="B38" s="140" t="s">
        <v>47</v>
      </c>
      <c r="C38" s="256" t="s">
        <v>48</v>
      </c>
      <c r="D38" s="132"/>
      <c r="E38" s="181"/>
      <c r="F38" s="88"/>
      <c r="G38" s="103"/>
      <c r="H38" s="17"/>
      <c r="I38" s="137"/>
      <c r="J38" s="137"/>
      <c r="K38" s="17"/>
      <c r="L38" s="17"/>
    </row>
    <row r="39" spans="1:12" ht="76.5">
      <c r="A39" s="17"/>
      <c r="B39" s="188"/>
      <c r="C39" s="326" t="s">
        <v>49</v>
      </c>
      <c r="D39" s="156"/>
      <c r="E39" s="189"/>
      <c r="F39" s="107"/>
      <c r="G39" s="190"/>
      <c r="H39" s="17"/>
      <c r="I39" s="137"/>
      <c r="J39" s="137"/>
      <c r="K39" s="17"/>
      <c r="L39" s="17"/>
    </row>
    <row r="40" spans="1:12">
      <c r="A40" s="17"/>
      <c r="B40" s="188"/>
      <c r="C40" s="268"/>
      <c r="D40" s="156"/>
      <c r="E40" s="189"/>
      <c r="F40" s="107"/>
      <c r="G40" s="190"/>
      <c r="H40" s="17"/>
      <c r="I40" s="137"/>
      <c r="J40" s="137"/>
      <c r="K40" s="17"/>
      <c r="L40" s="17"/>
    </row>
    <row r="41" spans="1:12" ht="15" customHeight="1">
      <c r="A41" s="17"/>
      <c r="B41" s="188"/>
      <c r="C41" s="261" t="s">
        <v>44</v>
      </c>
      <c r="D41" s="87" t="s">
        <v>28</v>
      </c>
      <c r="E41" s="151">
        <v>1200</v>
      </c>
      <c r="F41" s="68"/>
      <c r="G41" s="67"/>
      <c r="H41" s="17"/>
      <c r="I41" s="137"/>
      <c r="J41" s="137"/>
      <c r="K41" s="17"/>
      <c r="L41" s="17"/>
    </row>
    <row r="42" spans="1:12">
      <c r="A42" s="17"/>
      <c r="B42" s="183"/>
      <c r="C42" s="256"/>
      <c r="D42" s="132"/>
      <c r="E42" s="181"/>
      <c r="F42" s="88"/>
      <c r="G42" s="103"/>
      <c r="H42" s="17"/>
      <c r="I42" s="137"/>
      <c r="J42" s="137"/>
      <c r="K42" s="17"/>
      <c r="L42" s="17"/>
    </row>
    <row r="43" spans="1:12">
      <c r="A43" s="17"/>
      <c r="B43" s="140" t="s">
        <v>50</v>
      </c>
      <c r="C43" s="256" t="s">
        <v>51</v>
      </c>
      <c r="D43" s="132"/>
      <c r="E43" s="181"/>
      <c r="F43" s="88"/>
      <c r="G43" s="103"/>
      <c r="H43" s="17"/>
      <c r="I43" s="137"/>
      <c r="J43" s="137"/>
      <c r="K43" s="17"/>
      <c r="L43" s="17"/>
    </row>
    <row r="44" spans="1:12" ht="104.25" customHeight="1">
      <c r="A44" s="17"/>
      <c r="B44" s="188"/>
      <c r="C44" s="326" t="s">
        <v>52</v>
      </c>
      <c r="D44" s="156"/>
      <c r="E44" s="189"/>
      <c r="F44" s="107"/>
      <c r="G44" s="190"/>
      <c r="H44" s="17"/>
      <c r="I44" s="137"/>
      <c r="J44" s="137"/>
      <c r="K44" s="17"/>
      <c r="L44" s="17"/>
    </row>
    <row r="45" spans="1:12">
      <c r="A45" s="17"/>
      <c r="B45" s="188"/>
      <c r="C45" s="268"/>
      <c r="D45" s="156"/>
      <c r="E45" s="189"/>
      <c r="F45" s="107"/>
      <c r="G45" s="190"/>
      <c r="H45" s="17"/>
      <c r="I45" s="137"/>
      <c r="J45" s="137"/>
      <c r="K45" s="17"/>
      <c r="L45" s="17"/>
    </row>
    <row r="46" spans="1:12" ht="15" customHeight="1">
      <c r="A46" s="17"/>
      <c r="B46" s="188"/>
      <c r="C46" s="261" t="s">
        <v>53</v>
      </c>
      <c r="D46" s="132" t="s">
        <v>54</v>
      </c>
      <c r="E46" s="181">
        <f>5*70</f>
        <v>350</v>
      </c>
      <c r="F46" s="88"/>
      <c r="G46" s="103"/>
      <c r="H46" s="17"/>
      <c r="I46" s="137"/>
      <c r="J46" s="137"/>
      <c r="K46" s="17"/>
      <c r="L46" s="17"/>
    </row>
    <row r="47" spans="1:12">
      <c r="A47" s="17"/>
      <c r="B47" s="183"/>
      <c r="C47" s="256"/>
      <c r="D47" s="87"/>
      <c r="E47" s="151"/>
      <c r="F47" s="68"/>
      <c r="G47" s="67"/>
      <c r="H47" s="17"/>
      <c r="I47" s="137"/>
      <c r="J47" s="137"/>
      <c r="K47" s="17"/>
      <c r="L47" s="17"/>
    </row>
    <row r="48" spans="1:12">
      <c r="A48" s="17"/>
      <c r="B48" s="140" t="s">
        <v>55</v>
      </c>
      <c r="C48" s="256" t="s">
        <v>56</v>
      </c>
      <c r="D48" s="132"/>
      <c r="E48" s="181"/>
      <c r="F48" s="88"/>
      <c r="G48" s="103"/>
      <c r="H48" s="17"/>
      <c r="I48" s="137"/>
      <c r="J48" s="137"/>
      <c r="K48" s="17"/>
      <c r="L48" s="17"/>
    </row>
    <row r="49" spans="1:14" ht="38.25">
      <c r="A49" s="17"/>
      <c r="B49" s="188"/>
      <c r="C49" s="326" t="s">
        <v>57</v>
      </c>
      <c r="D49" s="156"/>
      <c r="E49" s="189"/>
      <c r="F49" s="107"/>
      <c r="G49" s="190"/>
      <c r="H49" s="17"/>
      <c r="I49" s="137"/>
      <c r="J49" s="137"/>
      <c r="K49" s="17"/>
      <c r="L49" s="17"/>
    </row>
    <row r="50" spans="1:14">
      <c r="A50" s="17"/>
      <c r="B50" s="188"/>
      <c r="C50" s="268"/>
      <c r="D50" s="156"/>
      <c r="E50" s="189"/>
      <c r="F50" s="107"/>
      <c r="G50" s="190"/>
      <c r="H50" s="17"/>
      <c r="I50" s="137"/>
      <c r="J50" s="137"/>
      <c r="K50" s="17"/>
      <c r="L50" s="17"/>
    </row>
    <row r="51" spans="1:14" ht="25.5">
      <c r="A51" s="17"/>
      <c r="B51" s="188"/>
      <c r="C51" s="261" t="s">
        <v>58</v>
      </c>
      <c r="D51" s="132" t="s">
        <v>54</v>
      </c>
      <c r="E51" s="181">
        <f>5*70</f>
        <v>350</v>
      </c>
      <c r="F51" s="88"/>
      <c r="G51" s="103"/>
      <c r="H51" s="17"/>
      <c r="I51" s="137"/>
      <c r="J51" s="137"/>
      <c r="K51" s="17"/>
      <c r="L51" s="17"/>
    </row>
    <row r="52" spans="1:14">
      <c r="A52" s="17"/>
      <c r="B52" s="183"/>
      <c r="C52" s="256"/>
      <c r="D52" s="87"/>
      <c r="E52" s="151"/>
      <c r="F52" s="68"/>
      <c r="G52" s="67"/>
      <c r="H52" s="17"/>
      <c r="I52" s="137"/>
      <c r="J52" s="137"/>
      <c r="K52" s="17"/>
      <c r="L52" s="17"/>
    </row>
    <row r="53" spans="1:14">
      <c r="A53" s="17"/>
      <c r="B53" s="255"/>
      <c r="C53" s="256" t="s">
        <v>59</v>
      </c>
      <c r="D53" s="257"/>
      <c r="E53" s="258"/>
      <c r="F53" s="259"/>
      <c r="G53" s="260"/>
      <c r="H53" s="17"/>
      <c r="I53" s="137"/>
      <c r="J53" s="137"/>
      <c r="K53" s="17"/>
      <c r="L53" s="17"/>
    </row>
    <row r="54" spans="1:14" ht="25.5">
      <c r="A54" s="17"/>
      <c r="B54" s="140" t="s">
        <v>60</v>
      </c>
      <c r="C54" s="187" t="s">
        <v>61</v>
      </c>
      <c r="D54" s="132"/>
      <c r="E54" s="181"/>
      <c r="F54" s="88"/>
      <c r="G54" s="103"/>
      <c r="H54" s="17"/>
      <c r="I54" s="137"/>
      <c r="J54" s="137"/>
      <c r="K54" s="17"/>
      <c r="L54" s="17"/>
    </row>
    <row r="55" spans="1:14" ht="242.25">
      <c r="A55" s="17"/>
      <c r="B55" s="188"/>
      <c r="C55" s="325" t="s">
        <v>62</v>
      </c>
      <c r="D55" s="156"/>
      <c r="E55" s="189"/>
      <c r="F55" s="107"/>
      <c r="G55" s="190"/>
      <c r="H55" s="17"/>
      <c r="I55" s="137"/>
      <c r="J55" s="137"/>
      <c r="K55" s="17"/>
      <c r="L55" s="17"/>
    </row>
    <row r="56" spans="1:14">
      <c r="A56" s="17"/>
      <c r="B56" s="183"/>
      <c r="C56" s="191"/>
      <c r="D56" s="184"/>
      <c r="E56" s="185"/>
      <c r="F56" s="108"/>
      <c r="G56" s="106"/>
      <c r="H56" s="17"/>
      <c r="I56" s="193"/>
      <c r="J56" s="192"/>
      <c r="K56" s="17"/>
      <c r="L56" s="17"/>
    </row>
    <row r="57" spans="1:14" ht="25.5">
      <c r="A57" s="17"/>
      <c r="B57" s="183"/>
      <c r="C57" s="125" t="s">
        <v>63</v>
      </c>
      <c r="D57" s="274" t="s">
        <v>54</v>
      </c>
      <c r="E57" s="275">
        <v>24100</v>
      </c>
      <c r="F57" s="276"/>
      <c r="G57" s="277"/>
      <c r="H57" s="17"/>
      <c r="I57" s="194"/>
      <c r="J57" s="195"/>
      <c r="K57" s="196"/>
      <c r="L57" s="234"/>
      <c r="M57" s="235"/>
    </row>
    <row r="58" spans="1:14">
      <c r="A58" s="17"/>
      <c r="B58" s="183"/>
      <c r="C58" s="191"/>
      <c r="D58" s="184"/>
      <c r="E58" s="185"/>
      <c r="F58" s="108"/>
      <c r="G58" s="106"/>
      <c r="H58" s="17"/>
      <c r="I58" s="137"/>
      <c r="J58" s="137"/>
      <c r="K58" s="17"/>
      <c r="L58" s="17"/>
      <c r="M58" s="235"/>
      <c r="N58" s="236"/>
    </row>
    <row r="59" spans="1:14" ht="25.5">
      <c r="A59" s="17"/>
      <c r="B59" s="262">
        <v>2.11</v>
      </c>
      <c r="C59" s="187" t="s">
        <v>64</v>
      </c>
      <c r="D59" s="156"/>
      <c r="E59" s="189"/>
      <c r="F59" s="107"/>
      <c r="G59" s="190"/>
      <c r="H59" s="17"/>
      <c r="I59" s="137"/>
      <c r="J59" s="137"/>
      <c r="K59" s="17"/>
      <c r="L59" s="17"/>
      <c r="M59" s="235"/>
      <c r="N59" s="236"/>
    </row>
    <row r="60" spans="1:14" ht="102">
      <c r="A60" s="17"/>
      <c r="B60" s="188"/>
      <c r="C60" s="325" t="s">
        <v>65</v>
      </c>
      <c r="D60" s="156"/>
      <c r="E60" s="189"/>
      <c r="F60" s="107"/>
      <c r="G60" s="190"/>
      <c r="H60" s="17"/>
      <c r="I60" s="137"/>
      <c r="J60" s="137"/>
      <c r="K60" s="17"/>
      <c r="L60" s="17"/>
      <c r="M60" s="235"/>
      <c r="N60" s="236"/>
    </row>
    <row r="61" spans="1:14">
      <c r="A61" s="17"/>
      <c r="B61" s="188"/>
      <c r="C61" s="47"/>
      <c r="D61" s="156"/>
      <c r="E61" s="189"/>
      <c r="F61" s="107"/>
      <c r="G61" s="190"/>
      <c r="H61" s="17"/>
      <c r="I61" s="137"/>
      <c r="J61" s="137"/>
      <c r="K61" s="17"/>
      <c r="L61" s="17"/>
      <c r="M61" s="235"/>
      <c r="N61" s="236"/>
    </row>
    <row r="62" spans="1:14" ht="25.5">
      <c r="A62" s="17"/>
      <c r="B62" s="188"/>
      <c r="C62" s="269" t="s">
        <v>63</v>
      </c>
      <c r="D62" s="263" t="s">
        <v>54</v>
      </c>
      <c r="E62" s="264">
        <f>300*3</f>
        <v>900</v>
      </c>
      <c r="F62" s="265"/>
      <c r="G62" s="266"/>
      <c r="H62" s="17"/>
      <c r="I62" s="137"/>
      <c r="J62" s="137"/>
      <c r="K62" s="17"/>
      <c r="L62" s="17"/>
      <c r="M62" s="235"/>
      <c r="N62" s="236"/>
    </row>
    <row r="63" spans="1:14">
      <c r="A63" s="17"/>
      <c r="B63" s="188"/>
      <c r="C63" s="281"/>
      <c r="D63" s="156"/>
      <c r="E63" s="189"/>
      <c r="F63" s="107"/>
      <c r="G63" s="190"/>
      <c r="H63" s="17"/>
      <c r="I63" s="137"/>
      <c r="J63" s="137"/>
      <c r="K63" s="17"/>
      <c r="L63" s="17"/>
      <c r="M63" s="235"/>
      <c r="N63" s="236"/>
    </row>
    <row r="64" spans="1:14">
      <c r="A64" s="17"/>
      <c r="B64" s="140" t="s">
        <v>66</v>
      </c>
      <c r="C64" s="278" t="s">
        <v>67</v>
      </c>
      <c r="D64" s="132"/>
      <c r="E64" s="181"/>
      <c r="F64" s="88"/>
      <c r="G64" s="103"/>
      <c r="H64" s="17"/>
      <c r="I64" s="137"/>
      <c r="J64" s="137"/>
      <c r="K64" s="17"/>
      <c r="L64" s="17"/>
      <c r="M64" s="235"/>
      <c r="N64" s="236"/>
    </row>
    <row r="65" spans="1:14" ht="38.25">
      <c r="A65" s="17"/>
      <c r="B65" s="188"/>
      <c r="C65" s="327" t="s">
        <v>68</v>
      </c>
      <c r="D65" s="156"/>
      <c r="E65" s="189"/>
      <c r="F65" s="107"/>
      <c r="G65" s="190"/>
      <c r="H65" s="17"/>
      <c r="I65" s="137"/>
      <c r="J65" s="137"/>
      <c r="K65" s="17"/>
      <c r="L65" s="17"/>
      <c r="M65" s="235"/>
      <c r="N65" s="236"/>
    </row>
    <row r="66" spans="1:14">
      <c r="A66" s="17"/>
      <c r="B66" s="188"/>
      <c r="C66" s="47"/>
      <c r="D66" s="156"/>
      <c r="E66" s="189"/>
      <c r="F66" s="107"/>
      <c r="G66" s="190"/>
      <c r="H66" s="17"/>
      <c r="I66" s="137"/>
      <c r="J66" s="137"/>
      <c r="K66" s="17"/>
      <c r="L66" s="17"/>
      <c r="M66" s="235"/>
      <c r="N66" s="236"/>
    </row>
    <row r="67" spans="1:14" ht="25.5">
      <c r="A67" s="17"/>
      <c r="B67" s="188"/>
      <c r="C67" s="261" t="s">
        <v>69</v>
      </c>
      <c r="D67" s="263" t="s">
        <v>54</v>
      </c>
      <c r="E67" s="279">
        <f>E57+E62</f>
        <v>25000</v>
      </c>
      <c r="F67" s="265"/>
      <c r="G67" s="266"/>
      <c r="H67" s="17"/>
      <c r="I67" s="137"/>
      <c r="J67" s="137"/>
      <c r="K67" s="17"/>
      <c r="L67" s="17"/>
      <c r="M67" s="235"/>
      <c r="N67" s="236"/>
    </row>
    <row r="68" spans="1:14">
      <c r="A68" s="17"/>
      <c r="B68" s="183"/>
      <c r="C68" s="280"/>
      <c r="D68" s="184"/>
      <c r="E68" s="185"/>
      <c r="F68" s="108"/>
      <c r="G68" s="106"/>
      <c r="H68" s="17"/>
      <c r="I68" s="137"/>
      <c r="J68" s="137"/>
      <c r="K68" s="17"/>
      <c r="L68" s="17"/>
      <c r="M68" s="235"/>
      <c r="N68" s="236"/>
    </row>
    <row r="69" spans="1:14">
      <c r="A69" s="17"/>
      <c r="B69" s="140" t="s">
        <v>70</v>
      </c>
      <c r="C69" s="278" t="s">
        <v>71</v>
      </c>
      <c r="D69" s="132"/>
      <c r="E69" s="181"/>
      <c r="F69" s="88"/>
      <c r="G69" s="103"/>
      <c r="H69" s="17"/>
      <c r="I69" s="137"/>
      <c r="J69" s="137"/>
      <c r="K69" s="17"/>
      <c r="L69" s="17"/>
      <c r="M69" s="235"/>
      <c r="N69" s="236"/>
    </row>
    <row r="70" spans="1:14" ht="25.5">
      <c r="A70" s="17"/>
      <c r="B70" s="188"/>
      <c r="C70" s="327" t="s">
        <v>72</v>
      </c>
      <c r="D70" s="156"/>
      <c r="E70" s="189"/>
      <c r="F70" s="107"/>
      <c r="G70" s="190"/>
      <c r="H70" s="17"/>
      <c r="I70" s="137"/>
      <c r="J70" s="137"/>
      <c r="K70" s="17"/>
      <c r="L70" s="17"/>
      <c r="M70" s="235"/>
      <c r="N70" s="236"/>
    </row>
    <row r="71" spans="1:14">
      <c r="A71" s="17"/>
      <c r="B71" s="188"/>
      <c r="C71" s="47"/>
      <c r="D71" s="156"/>
      <c r="E71" s="189"/>
      <c r="F71" s="107"/>
      <c r="G71" s="190"/>
      <c r="H71" s="17"/>
      <c r="I71" s="137"/>
      <c r="J71" s="137"/>
      <c r="K71" s="17"/>
      <c r="L71" s="17"/>
      <c r="M71" s="235"/>
      <c r="N71" s="236"/>
    </row>
    <row r="72" spans="1:14" ht="25.5">
      <c r="A72" s="17"/>
      <c r="B72" s="188"/>
      <c r="C72" s="261" t="s">
        <v>73</v>
      </c>
      <c r="D72" s="263" t="s">
        <v>54</v>
      </c>
      <c r="E72" s="279">
        <f>E67</f>
        <v>25000</v>
      </c>
      <c r="F72" s="265"/>
      <c r="G72" s="266"/>
      <c r="H72" s="17"/>
      <c r="I72" s="137"/>
      <c r="J72" s="137"/>
      <c r="K72" s="17"/>
      <c r="L72" s="17"/>
      <c r="M72" s="235"/>
      <c r="N72" s="236"/>
    </row>
    <row r="73" spans="1:14">
      <c r="A73" s="17"/>
      <c r="B73" s="183"/>
      <c r="C73" s="281"/>
      <c r="D73" s="184"/>
      <c r="E73" s="185"/>
      <c r="F73" s="108"/>
      <c r="G73" s="106"/>
      <c r="H73" s="17"/>
      <c r="I73" s="137"/>
      <c r="J73" s="137"/>
      <c r="K73" s="17"/>
      <c r="L73" s="17"/>
      <c r="M73" s="235"/>
      <c r="N73" s="236"/>
    </row>
    <row r="74" spans="1:14">
      <c r="A74" s="17"/>
      <c r="B74" s="140" t="s">
        <v>74</v>
      </c>
      <c r="C74" s="278" t="s">
        <v>75</v>
      </c>
      <c r="D74" s="132"/>
      <c r="E74" s="181"/>
      <c r="F74" s="88"/>
      <c r="G74" s="103"/>
      <c r="H74" s="17"/>
      <c r="I74" s="137"/>
      <c r="J74" s="137"/>
      <c r="K74" s="17"/>
      <c r="L74" s="17"/>
      <c r="M74" s="235"/>
      <c r="N74" s="236"/>
    </row>
    <row r="75" spans="1:14" ht="38.25">
      <c r="A75" s="17"/>
      <c r="B75" s="188"/>
      <c r="C75" s="327" t="s">
        <v>76</v>
      </c>
      <c r="D75" s="156"/>
      <c r="E75" s="189"/>
      <c r="F75" s="107"/>
      <c r="G75" s="190"/>
      <c r="H75" s="17"/>
      <c r="I75" s="137"/>
      <c r="J75" s="137"/>
      <c r="K75" s="17"/>
      <c r="L75" s="17"/>
      <c r="M75" s="235"/>
      <c r="N75" s="236"/>
    </row>
    <row r="76" spans="1:14">
      <c r="A76" s="17"/>
      <c r="B76" s="188"/>
      <c r="C76" s="47"/>
      <c r="D76" s="156"/>
      <c r="E76" s="189"/>
      <c r="F76" s="107"/>
      <c r="G76" s="190"/>
      <c r="H76" s="17"/>
      <c r="I76" s="137"/>
      <c r="J76" s="137"/>
      <c r="K76" s="17"/>
      <c r="L76" s="17"/>
      <c r="M76" s="235"/>
      <c r="N76" s="236"/>
    </row>
    <row r="77" spans="1:14" ht="25.5">
      <c r="A77" s="17"/>
      <c r="B77" s="188"/>
      <c r="C77" s="261" t="s">
        <v>58</v>
      </c>
      <c r="D77" s="263" t="s">
        <v>54</v>
      </c>
      <c r="E77" s="279">
        <f>E72</f>
        <v>25000</v>
      </c>
      <c r="F77" s="68"/>
      <c r="G77" s="67"/>
      <c r="H77" s="17"/>
      <c r="I77" s="137"/>
      <c r="J77" s="137"/>
      <c r="K77" s="17"/>
      <c r="L77" s="17"/>
      <c r="M77" s="235"/>
      <c r="N77" s="236"/>
    </row>
    <row r="78" spans="1:14">
      <c r="A78" s="17"/>
      <c r="B78" s="183"/>
      <c r="C78" s="281"/>
      <c r="D78" s="184"/>
      <c r="E78" s="185"/>
      <c r="F78" s="108"/>
      <c r="G78" s="106"/>
      <c r="H78" s="17"/>
      <c r="I78" s="137"/>
      <c r="J78" s="137"/>
      <c r="K78" s="17"/>
      <c r="L78" s="17"/>
      <c r="M78" s="235"/>
      <c r="N78" s="236"/>
    </row>
    <row r="79" spans="1:14">
      <c r="A79" s="17"/>
      <c r="B79" s="140">
        <v>2.15</v>
      </c>
      <c r="C79" s="278" t="s">
        <v>77</v>
      </c>
      <c r="D79" s="132"/>
      <c r="E79" s="181"/>
      <c r="F79" s="88"/>
      <c r="G79" s="103"/>
      <c r="H79" s="17"/>
      <c r="I79" s="137"/>
      <c r="J79" s="137"/>
      <c r="K79" s="17"/>
      <c r="L79" s="17"/>
      <c r="M79" s="235"/>
      <c r="N79" s="236"/>
    </row>
    <row r="80" spans="1:14" ht="25.5">
      <c r="A80" s="17"/>
      <c r="B80" s="188"/>
      <c r="C80" s="327" t="s">
        <v>78</v>
      </c>
      <c r="D80" s="156"/>
      <c r="E80" s="189"/>
      <c r="F80" s="107"/>
      <c r="G80" s="190"/>
      <c r="H80" s="17"/>
      <c r="I80" s="137"/>
      <c r="J80" s="137"/>
      <c r="K80" s="17"/>
      <c r="L80" s="17"/>
      <c r="M80" s="235"/>
      <c r="N80" s="236"/>
    </row>
    <row r="81" spans="1:14">
      <c r="A81" s="17"/>
      <c r="B81" s="188"/>
      <c r="C81" s="47"/>
      <c r="D81" s="156"/>
      <c r="E81" s="189"/>
      <c r="F81" s="107"/>
      <c r="G81" s="190"/>
      <c r="H81" s="17"/>
      <c r="I81" s="137"/>
      <c r="J81" s="137"/>
      <c r="K81" s="17"/>
      <c r="L81" s="17"/>
      <c r="M81" s="235"/>
      <c r="N81" s="236"/>
    </row>
    <row r="82" spans="1:14">
      <c r="A82" s="17"/>
      <c r="B82" s="188"/>
      <c r="C82" s="261" t="s">
        <v>79</v>
      </c>
      <c r="D82" s="87" t="s">
        <v>54</v>
      </c>
      <c r="E82" s="151">
        <v>14000</v>
      </c>
      <c r="F82" s="68"/>
      <c r="G82" s="67"/>
      <c r="H82" s="17"/>
      <c r="I82" s="137"/>
      <c r="J82" s="137"/>
      <c r="K82" s="17"/>
      <c r="L82" s="17"/>
      <c r="M82" s="235"/>
      <c r="N82" s="236"/>
    </row>
    <row r="83" spans="1:14">
      <c r="A83" s="17"/>
      <c r="B83" s="183"/>
      <c r="C83" s="281"/>
      <c r="D83" s="184"/>
      <c r="E83" s="185"/>
      <c r="F83" s="108"/>
      <c r="G83" s="106"/>
      <c r="H83" s="17"/>
      <c r="I83" s="137"/>
      <c r="J83" s="137"/>
      <c r="K83" s="17"/>
      <c r="L83" s="17"/>
      <c r="M83" s="235"/>
      <c r="N83" s="236"/>
    </row>
    <row r="84" spans="1:14" ht="13.5" thickBot="1">
      <c r="A84" s="17"/>
      <c r="B84" s="32"/>
      <c r="C84" s="47"/>
      <c r="D84" s="18"/>
      <c r="E84" s="182"/>
      <c r="F84" s="48"/>
      <c r="G84" s="48"/>
      <c r="H84" s="17"/>
      <c r="K84" s="17"/>
      <c r="L84" s="17"/>
    </row>
    <row r="85" spans="1:14" ht="15" customHeight="1" thickBot="1">
      <c r="A85" s="17"/>
      <c r="B85" s="339" t="s">
        <v>80</v>
      </c>
      <c r="C85" s="340"/>
      <c r="D85" s="340"/>
      <c r="E85" s="340"/>
      <c r="F85" s="341"/>
      <c r="G85" s="342"/>
      <c r="H85" s="17"/>
      <c r="K85" s="17"/>
      <c r="L85" s="17"/>
    </row>
    <row r="88" spans="1:14">
      <c r="C88" s="240"/>
    </row>
  </sheetData>
  <mergeCells count="3">
    <mergeCell ref="C2:F2"/>
    <mergeCell ref="B85:E85"/>
    <mergeCell ref="F85:G85"/>
  </mergeCells>
  <printOptions horizontalCentered="1"/>
  <pageMargins left="0.78740157480314965" right="0.23622047244094491" top="0.43307086614173229" bottom="0.39370078740157483" header="0.19685039370078741" footer="0.39370078740157483"/>
  <pageSetup paperSize="9" scale="85" orientation="portrait" useFirstPageNumber="1" r:id="rId1"/>
  <headerFooter alignWithMargins="0">
    <oddHeader>&amp;L&amp;"Arial,Regular"2. ПРИПРЕМНИ радови&amp;R&amp;"Arial,Regular"2.&amp;P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02"/>
  <sheetViews>
    <sheetView topLeftCell="A91" zoomScaleNormal="100" zoomScaleSheetLayoutView="100" workbookViewId="0">
      <selection activeCell="H6" sqref="H6"/>
    </sheetView>
  </sheetViews>
  <sheetFormatPr defaultColWidth="9.1640625" defaultRowHeight="12.75"/>
  <cols>
    <col min="1" max="1" width="1.5" style="1" customWidth="1"/>
    <col min="2" max="2" width="7.33203125" style="1" bestFit="1" customWidth="1"/>
    <col min="3" max="3" width="70.6640625" style="21" customWidth="1"/>
    <col min="4" max="4" width="6.5" style="3" customWidth="1"/>
    <col min="5" max="5" width="10" style="1" customWidth="1"/>
    <col min="6" max="6" width="10.6640625" style="1" customWidth="1"/>
    <col min="7" max="7" width="14.33203125" style="1" customWidth="1"/>
    <col min="8" max="8" width="12.83203125" style="1" customWidth="1"/>
    <col min="9" max="9" width="9.83203125" style="1" bestFit="1" customWidth="1"/>
    <col min="10" max="10" width="15" style="1" bestFit="1" customWidth="1"/>
    <col min="11" max="11" width="11.5" style="1" bestFit="1" customWidth="1"/>
    <col min="12" max="13" width="13.33203125" style="1" bestFit="1" customWidth="1"/>
    <col min="14" max="14" width="15.1640625" style="1" customWidth="1"/>
    <col min="15" max="15" width="11.1640625" style="1" customWidth="1"/>
    <col min="16" max="17" width="13" style="1" customWidth="1"/>
    <col min="18" max="18" width="15.6640625" style="1" customWidth="1"/>
    <col min="19" max="19" width="12.33203125" style="1" customWidth="1"/>
    <col min="20" max="20" width="16.83203125" style="1" customWidth="1"/>
    <col min="21" max="16384" width="9.1640625" style="1"/>
  </cols>
  <sheetData>
    <row r="1" spans="1:14">
      <c r="C1" s="2"/>
      <c r="H1" s="17"/>
    </row>
    <row r="2" spans="1:14" ht="20.25">
      <c r="C2" s="338" t="s">
        <v>81</v>
      </c>
      <c r="D2" s="338"/>
      <c r="E2" s="338"/>
      <c r="F2" s="338"/>
      <c r="H2" s="17"/>
    </row>
    <row r="3" spans="1:14" ht="47.25" customHeight="1">
      <c r="B3" s="83" t="s">
        <v>1</v>
      </c>
      <c r="C3" s="84" t="s">
        <v>2</v>
      </c>
      <c r="D3" s="83" t="s">
        <v>3</v>
      </c>
      <c r="E3" s="83" t="s">
        <v>4</v>
      </c>
      <c r="F3" s="83" t="s">
        <v>168</v>
      </c>
      <c r="G3" s="83" t="s">
        <v>167</v>
      </c>
      <c r="H3" s="17"/>
    </row>
    <row r="4" spans="1:14">
      <c r="B4" s="4"/>
      <c r="C4" s="5"/>
      <c r="D4" s="6"/>
      <c r="E4" s="4"/>
      <c r="F4" s="4"/>
      <c r="G4" s="4"/>
      <c r="H4" s="17"/>
    </row>
    <row r="5" spans="1:14">
      <c r="A5" s="31"/>
      <c r="B5" s="27" t="s">
        <v>82</v>
      </c>
      <c r="C5" s="89" t="s">
        <v>83</v>
      </c>
      <c r="D5" s="142"/>
      <c r="F5" s="11"/>
      <c r="G5" s="11"/>
      <c r="H5" s="17"/>
      <c r="M5" s="17"/>
      <c r="N5" s="17"/>
    </row>
    <row r="6" spans="1:14" ht="76.5">
      <c r="A6" s="31"/>
      <c r="B6" s="27"/>
      <c r="C6" s="288" t="s">
        <v>84</v>
      </c>
      <c r="D6" s="144"/>
      <c r="E6" s="90"/>
      <c r="F6" s="15"/>
      <c r="G6" s="15"/>
      <c r="H6" s="74"/>
      <c r="I6" s="17"/>
      <c r="J6" s="71"/>
      <c r="K6" s="71"/>
      <c r="L6" s="71"/>
      <c r="M6" s="72"/>
      <c r="N6" s="17"/>
    </row>
    <row r="7" spans="1:14">
      <c r="A7" s="31"/>
      <c r="B7" s="27"/>
      <c r="C7" s="145"/>
      <c r="D7" s="13"/>
      <c r="E7" s="15"/>
      <c r="F7" s="15"/>
      <c r="G7" s="15"/>
      <c r="H7" s="74"/>
      <c r="N7" s="17"/>
    </row>
    <row r="8" spans="1:14">
      <c r="A8" s="31"/>
      <c r="B8" s="27"/>
      <c r="C8" s="141" t="s">
        <v>85</v>
      </c>
      <c r="D8" s="7"/>
      <c r="E8" s="8"/>
      <c r="F8" s="8"/>
      <c r="G8" s="8"/>
      <c r="H8" s="74"/>
      <c r="I8" s="173"/>
      <c r="J8" s="173"/>
      <c r="K8" s="201"/>
      <c r="L8" s="18"/>
      <c r="M8" s="197"/>
      <c r="N8" s="17"/>
    </row>
    <row r="9" spans="1:14">
      <c r="A9" s="31"/>
      <c r="B9" s="127"/>
      <c r="C9" s="141" t="s">
        <v>86</v>
      </c>
      <c r="D9" s="66" t="s">
        <v>54</v>
      </c>
      <c r="E9" s="93">
        <v>1139.1199999999999</v>
      </c>
      <c r="F9" s="68"/>
      <c r="G9" s="67"/>
      <c r="H9" s="74"/>
      <c r="I9" s="179"/>
      <c r="J9" s="176"/>
      <c r="K9" s="200"/>
      <c r="L9" s="198"/>
      <c r="M9" s="199"/>
      <c r="N9" s="17"/>
    </row>
    <row r="10" spans="1:14">
      <c r="A10" s="31"/>
      <c r="B10" s="127"/>
      <c r="C10" s="202"/>
      <c r="D10" s="66"/>
      <c r="E10" s="93"/>
      <c r="F10" s="68"/>
      <c r="G10" s="67"/>
      <c r="H10" s="74"/>
      <c r="I10" s="179"/>
      <c r="J10" s="176"/>
      <c r="K10" s="200"/>
      <c r="L10" s="198"/>
      <c r="M10" s="199"/>
      <c r="N10" s="17"/>
    </row>
    <row r="11" spans="1:14">
      <c r="A11" s="31"/>
      <c r="B11" s="109" t="s">
        <v>87</v>
      </c>
      <c r="C11" s="203" t="s">
        <v>88</v>
      </c>
      <c r="D11" s="65"/>
      <c r="E11" s="101"/>
      <c r="F11" s="88"/>
      <c r="G11" s="103"/>
      <c r="H11" s="74"/>
      <c r="I11" s="179"/>
      <c r="J11" s="176"/>
      <c r="K11" s="200"/>
      <c r="L11" s="198"/>
      <c r="M11" s="199"/>
      <c r="N11" s="17"/>
    </row>
    <row r="12" spans="1:14" ht="114.75">
      <c r="A12" s="31"/>
      <c r="B12" s="127"/>
      <c r="C12" s="328" t="s">
        <v>89</v>
      </c>
      <c r="D12" s="204"/>
      <c r="E12" s="115"/>
      <c r="F12" s="107"/>
      <c r="G12" s="190"/>
      <c r="H12" s="74"/>
      <c r="I12" s="179"/>
      <c r="J12" s="176"/>
      <c r="K12" s="200"/>
      <c r="L12" s="198"/>
      <c r="M12" s="199"/>
      <c r="N12" s="17"/>
    </row>
    <row r="13" spans="1:14" ht="25.5">
      <c r="A13" s="31"/>
      <c r="B13" s="127"/>
      <c r="C13" s="168" t="s">
        <v>90</v>
      </c>
      <c r="D13" s="105"/>
      <c r="E13" s="110"/>
      <c r="F13" s="108"/>
      <c r="G13" s="106"/>
      <c r="H13" s="74"/>
      <c r="I13" s="174"/>
      <c r="J13" s="174"/>
      <c r="K13" s="201"/>
      <c r="L13" s="205"/>
      <c r="M13" s="207"/>
      <c r="N13" s="17"/>
    </row>
    <row r="14" spans="1:14">
      <c r="A14" s="31"/>
      <c r="B14" s="127"/>
      <c r="C14" s="202" t="s">
        <v>91</v>
      </c>
      <c r="D14" s="66" t="s">
        <v>54</v>
      </c>
      <c r="E14" s="93">
        <v>348.89</v>
      </c>
      <c r="F14" s="68"/>
      <c r="G14" s="67"/>
      <c r="H14" s="74"/>
      <c r="I14" s="179"/>
      <c r="J14" s="176"/>
      <c r="K14" s="200"/>
      <c r="L14" s="206"/>
      <c r="M14" s="208"/>
      <c r="N14" s="17"/>
    </row>
    <row r="15" spans="1:14">
      <c r="A15" s="31"/>
      <c r="B15" s="127"/>
      <c r="C15" s="202"/>
      <c r="D15" s="66"/>
      <c r="E15" s="93"/>
      <c r="F15" s="68"/>
      <c r="G15" s="67"/>
      <c r="H15" s="74"/>
      <c r="I15" s="179"/>
      <c r="J15" s="176"/>
      <c r="K15" s="200"/>
      <c r="L15" s="206"/>
      <c r="M15" s="208"/>
      <c r="N15" s="17"/>
    </row>
    <row r="16" spans="1:14">
      <c r="A16" s="31"/>
      <c r="B16" s="109" t="s">
        <v>92</v>
      </c>
      <c r="C16" s="203" t="s">
        <v>93</v>
      </c>
      <c r="D16" s="65"/>
      <c r="E16" s="101"/>
      <c r="F16" s="88"/>
      <c r="G16" s="103"/>
      <c r="H16" s="74"/>
      <c r="I16" s="179"/>
      <c r="J16" s="176"/>
      <c r="K16" s="200"/>
      <c r="L16" s="206"/>
      <c r="M16" s="208"/>
      <c r="N16" s="17"/>
    </row>
    <row r="17" spans="1:20" ht="178.5">
      <c r="A17" s="31"/>
      <c r="B17" s="127"/>
      <c r="C17" s="328" t="s">
        <v>94</v>
      </c>
      <c r="D17" s="204"/>
      <c r="E17" s="115"/>
      <c r="F17" s="107"/>
      <c r="G17" s="190"/>
      <c r="H17" s="74"/>
      <c r="I17" s="179"/>
      <c r="J17" s="176"/>
      <c r="K17" s="200"/>
      <c r="L17" s="206"/>
      <c r="M17" s="208"/>
      <c r="N17" s="17"/>
    </row>
    <row r="18" spans="1:20">
      <c r="A18" s="31"/>
      <c r="B18" s="127"/>
      <c r="C18" s="168" t="s">
        <v>85</v>
      </c>
      <c r="D18" s="105"/>
      <c r="E18" s="110"/>
      <c r="F18" s="108"/>
      <c r="G18" s="106"/>
      <c r="H18" s="74"/>
      <c r="I18" s="174"/>
      <c r="J18" s="174"/>
      <c r="K18" s="201"/>
      <c r="L18" s="206"/>
      <c r="M18" s="208"/>
      <c r="N18" s="17"/>
    </row>
    <row r="19" spans="1:20">
      <c r="A19" s="31"/>
      <c r="B19" s="127"/>
      <c r="C19" s="141" t="s">
        <v>95</v>
      </c>
      <c r="D19" s="105" t="s">
        <v>54</v>
      </c>
      <c r="E19" s="110">
        <v>4937.45</v>
      </c>
      <c r="F19" s="108"/>
      <c r="G19" s="106"/>
      <c r="H19" s="74"/>
      <c r="I19" s="179"/>
      <c r="J19" s="176"/>
      <c r="K19" s="200"/>
      <c r="L19" s="206"/>
      <c r="M19" s="208"/>
      <c r="N19" s="17"/>
    </row>
    <row r="20" spans="1:20" ht="12.75" customHeight="1">
      <c r="A20" s="31"/>
      <c r="B20" s="35"/>
      <c r="C20" s="30"/>
      <c r="D20" s="7"/>
      <c r="E20" s="8"/>
      <c r="F20" s="8"/>
      <c r="G20" s="8"/>
      <c r="H20" s="17"/>
      <c r="I20" s="38"/>
      <c r="J20" s="72"/>
      <c r="K20" s="72"/>
      <c r="L20" s="72"/>
      <c r="M20" s="17"/>
      <c r="N20" s="17"/>
      <c r="T20" s="40"/>
    </row>
    <row r="21" spans="1:20" ht="12.75" customHeight="1">
      <c r="A21" s="31"/>
      <c r="B21" s="127" t="s">
        <v>96</v>
      </c>
      <c r="C21" s="69" t="s">
        <v>97</v>
      </c>
      <c r="D21" s="143">
        <v>8.4</v>
      </c>
      <c r="E21" s="11"/>
      <c r="F21" s="11"/>
      <c r="G21" s="11"/>
      <c r="H21" s="17"/>
      <c r="I21" s="17"/>
      <c r="J21" s="17"/>
      <c r="K21" s="17"/>
      <c r="L21" s="17"/>
      <c r="M21" s="17"/>
      <c r="N21" s="17"/>
      <c r="T21" s="17"/>
    </row>
    <row r="22" spans="1:20" ht="25.5">
      <c r="A22" s="31"/>
      <c r="B22" s="27"/>
      <c r="C22" s="329" t="s">
        <v>98</v>
      </c>
      <c r="D22" s="13"/>
      <c r="E22" s="99"/>
      <c r="F22" s="15"/>
      <c r="G22" s="15"/>
      <c r="H22" s="17"/>
      <c r="I22" s="17"/>
      <c r="J22" s="17"/>
      <c r="K22" s="17"/>
      <c r="L22" s="17"/>
      <c r="M22" s="17"/>
      <c r="N22" s="17"/>
      <c r="T22" s="17"/>
    </row>
    <row r="23" spans="1:20">
      <c r="A23" s="31"/>
      <c r="B23" s="27"/>
      <c r="C23" s="125"/>
      <c r="D23" s="105"/>
      <c r="E23" s="106"/>
      <c r="F23" s="108"/>
      <c r="G23" s="106"/>
      <c r="H23" s="17"/>
      <c r="I23" s="17"/>
      <c r="J23" s="40"/>
      <c r="K23" s="40"/>
      <c r="L23" s="40"/>
      <c r="M23" s="40"/>
      <c r="N23" s="18"/>
      <c r="O23" s="3"/>
      <c r="R23" s="39"/>
      <c r="S23" s="3"/>
    </row>
    <row r="24" spans="1:20">
      <c r="A24" s="31"/>
      <c r="B24" s="27"/>
      <c r="C24" s="64" t="s">
        <v>99</v>
      </c>
      <c r="D24" s="66" t="s">
        <v>28</v>
      </c>
      <c r="E24" s="103">
        <v>626.22</v>
      </c>
      <c r="F24" s="68"/>
      <c r="G24" s="67"/>
      <c r="H24" s="17"/>
      <c r="I24" s="17"/>
      <c r="J24" s="40"/>
      <c r="K24" s="40"/>
      <c r="L24" s="40"/>
      <c r="M24" s="40"/>
      <c r="N24" s="18"/>
      <c r="O24" s="3"/>
      <c r="R24" s="39"/>
      <c r="S24" s="3"/>
    </row>
    <row r="25" spans="1:20">
      <c r="A25" s="31"/>
      <c r="B25" s="35"/>
      <c r="C25" s="30"/>
      <c r="D25" s="7"/>
      <c r="E25" s="8"/>
      <c r="F25" s="8"/>
      <c r="G25" s="8"/>
      <c r="H25" s="17"/>
      <c r="I25" s="17"/>
      <c r="J25" s="17"/>
      <c r="K25" s="17"/>
      <c r="L25" s="17"/>
      <c r="M25" s="17"/>
      <c r="N25" s="17"/>
    </row>
    <row r="26" spans="1:20" ht="12.75" customHeight="1">
      <c r="A26" s="31"/>
      <c r="B26" s="127" t="s">
        <v>100</v>
      </c>
      <c r="C26" s="69" t="s">
        <v>101</v>
      </c>
      <c r="D26" s="9"/>
      <c r="E26" s="11"/>
      <c r="F26" s="11"/>
      <c r="G26" s="11"/>
      <c r="H26" s="17"/>
      <c r="I26" s="17"/>
      <c r="J26" s="17"/>
      <c r="K26" s="17"/>
      <c r="L26" s="17"/>
      <c r="M26" s="17"/>
      <c r="N26" s="17"/>
    </row>
    <row r="27" spans="1:20" ht="89.25">
      <c r="A27" s="31"/>
      <c r="B27" s="27"/>
      <c r="C27" s="325" t="s">
        <v>102</v>
      </c>
      <c r="D27" s="13"/>
      <c r="E27" s="15"/>
      <c r="F27" s="15"/>
      <c r="G27" s="15"/>
      <c r="H27" s="38"/>
      <c r="I27" s="345"/>
      <c r="J27" s="345"/>
      <c r="K27" s="345"/>
      <c r="L27" s="345"/>
      <c r="M27" s="345"/>
      <c r="N27" s="345"/>
      <c r="O27" s="3"/>
      <c r="P27" s="3"/>
      <c r="Q27" s="3"/>
      <c r="R27" s="3"/>
      <c r="S27" s="3"/>
    </row>
    <row r="28" spans="1:20">
      <c r="A28" s="31"/>
      <c r="B28" s="27"/>
      <c r="C28" s="146"/>
      <c r="D28" s="13"/>
      <c r="E28" s="15"/>
      <c r="F28" s="15"/>
      <c r="G28" s="15"/>
      <c r="H28" s="38"/>
      <c r="I28" s="209"/>
      <c r="J28" s="209"/>
      <c r="K28" s="209"/>
      <c r="L28" s="117"/>
      <c r="M28" s="117"/>
      <c r="N28" s="117"/>
      <c r="O28" s="3"/>
      <c r="P28" s="3"/>
      <c r="Q28" s="3"/>
      <c r="R28" s="3"/>
      <c r="S28" s="3"/>
    </row>
    <row r="29" spans="1:20">
      <c r="A29" s="31"/>
      <c r="B29" s="27"/>
      <c r="C29" s="172" t="str">
        <f>C18</f>
        <v>Према попречном профилу из пројекта</v>
      </c>
      <c r="D29" s="13"/>
      <c r="E29" s="15"/>
      <c r="F29" s="15"/>
      <c r="G29" s="15"/>
      <c r="H29" s="38"/>
      <c r="I29" s="209"/>
      <c r="J29" s="209"/>
      <c r="K29" s="209"/>
      <c r="L29" s="175"/>
      <c r="M29" s="175"/>
      <c r="N29" s="175"/>
      <c r="O29" s="174"/>
      <c r="P29" s="174"/>
      <c r="Q29" s="174"/>
      <c r="R29" s="174"/>
      <c r="S29" s="174"/>
    </row>
    <row r="30" spans="1:20">
      <c r="A30" s="31"/>
      <c r="B30" s="27"/>
      <c r="C30" s="130" t="s">
        <v>103</v>
      </c>
      <c r="D30" s="87" t="s">
        <v>28</v>
      </c>
      <c r="E30" s="67">
        <v>246.02</v>
      </c>
      <c r="F30" s="68"/>
      <c r="G30" s="67"/>
      <c r="H30" s="38"/>
      <c r="I30" s="210"/>
      <c r="J30" s="211"/>
      <c r="K30" s="212"/>
      <c r="L30" s="17"/>
      <c r="M30" s="17"/>
      <c r="N30" s="17"/>
      <c r="O30" s="3"/>
      <c r="P30" s="3"/>
      <c r="Q30" s="3"/>
      <c r="R30" s="3"/>
      <c r="S30" s="3"/>
    </row>
    <row r="31" spans="1:20" ht="12.75" customHeight="1">
      <c r="A31" s="31"/>
      <c r="B31" s="35"/>
      <c r="C31" s="29"/>
      <c r="D31" s="7"/>
      <c r="E31" s="16"/>
      <c r="F31" s="8"/>
      <c r="G31" s="8"/>
      <c r="H31" s="38"/>
      <c r="I31" s="38"/>
      <c r="J31" s="17"/>
      <c r="K31" s="17"/>
      <c r="L31" s="17"/>
      <c r="M31" s="17"/>
      <c r="N31" s="17"/>
    </row>
    <row r="32" spans="1:20" ht="12.75" customHeight="1">
      <c r="A32" s="31"/>
      <c r="B32" s="109" t="s">
        <v>104</v>
      </c>
      <c r="C32" s="69" t="s">
        <v>105</v>
      </c>
      <c r="D32" s="142"/>
      <c r="E32" s="11"/>
      <c r="F32" s="11"/>
      <c r="G32" s="11"/>
      <c r="H32" s="17"/>
      <c r="I32" s="17"/>
      <c r="J32" s="17"/>
      <c r="K32" s="17"/>
      <c r="L32" s="17"/>
      <c r="M32" s="17"/>
      <c r="N32" s="17"/>
    </row>
    <row r="33" spans="1:20" ht="102">
      <c r="A33" s="31"/>
      <c r="B33" s="27"/>
      <c r="C33" s="325" t="s">
        <v>106</v>
      </c>
      <c r="D33" s="144"/>
      <c r="E33" s="15"/>
      <c r="F33" s="15"/>
      <c r="G33" s="15"/>
      <c r="H33" s="17"/>
      <c r="I33" s="17"/>
      <c r="J33" s="17"/>
      <c r="K33" s="17"/>
      <c r="L33" s="17"/>
      <c r="M33" s="17"/>
      <c r="N33" s="17"/>
    </row>
    <row r="34" spans="1:20">
      <c r="A34" s="31"/>
      <c r="B34" s="27"/>
      <c r="C34" s="214"/>
      <c r="D34" s="13"/>
      <c r="E34" s="15"/>
      <c r="F34" s="15"/>
      <c r="G34" s="15"/>
      <c r="H34" s="17"/>
      <c r="I34" s="209"/>
      <c r="J34" s="209"/>
      <c r="K34" s="209"/>
      <c r="L34" s="17"/>
      <c r="M34" s="17"/>
      <c r="N34" s="17"/>
    </row>
    <row r="35" spans="1:20">
      <c r="A35" s="31"/>
      <c r="B35" s="27"/>
      <c r="C35" s="215" t="str">
        <f>C18</f>
        <v>Према попречном профилу из пројекта</v>
      </c>
      <c r="D35" s="78"/>
      <c r="E35" s="12"/>
      <c r="F35" s="12"/>
      <c r="G35" s="12"/>
      <c r="H35" s="17"/>
      <c r="I35" s="209"/>
      <c r="J35" s="209"/>
      <c r="K35" s="209"/>
      <c r="L35" s="17"/>
      <c r="M35" s="17"/>
      <c r="N35" s="17"/>
    </row>
    <row r="36" spans="1:20">
      <c r="A36" s="31"/>
      <c r="B36" s="27"/>
      <c r="C36" s="64" t="s">
        <v>107</v>
      </c>
      <c r="D36" s="66" t="s">
        <v>54</v>
      </c>
      <c r="E36" s="67">
        <v>313.11</v>
      </c>
      <c r="F36" s="68"/>
      <c r="G36" s="67"/>
      <c r="H36" s="17"/>
      <c r="I36" s="213"/>
      <c r="J36" s="211"/>
      <c r="K36" s="212"/>
      <c r="L36" s="17"/>
      <c r="M36" s="17"/>
      <c r="N36" s="17"/>
    </row>
    <row r="37" spans="1:20">
      <c r="A37" s="31"/>
      <c r="B37" s="35"/>
      <c r="C37" s="29"/>
      <c r="D37" s="7"/>
      <c r="E37" s="8"/>
      <c r="F37" s="8"/>
      <c r="G37" s="8"/>
      <c r="H37" s="17"/>
      <c r="I37" s="17"/>
      <c r="J37" s="17"/>
      <c r="K37" s="17"/>
      <c r="L37" s="17"/>
      <c r="M37" s="17"/>
      <c r="N37" s="17"/>
    </row>
    <row r="38" spans="1:20">
      <c r="A38" s="31"/>
      <c r="B38" s="37" t="s">
        <v>108</v>
      </c>
      <c r="C38" s="121" t="s">
        <v>109</v>
      </c>
      <c r="D38" s="142"/>
      <c r="E38" s="11"/>
      <c r="F38" s="11"/>
      <c r="G38" s="11"/>
      <c r="H38" s="17"/>
      <c r="I38" s="17"/>
      <c r="J38" s="17"/>
      <c r="K38" s="17"/>
      <c r="L38" s="17"/>
      <c r="M38" s="17"/>
      <c r="N38" s="17"/>
    </row>
    <row r="39" spans="1:20" ht="38.25">
      <c r="A39" s="31"/>
      <c r="B39" s="37"/>
      <c r="C39" s="325" t="s">
        <v>110</v>
      </c>
      <c r="D39" s="13"/>
      <c r="E39" s="15"/>
      <c r="F39" s="15"/>
      <c r="G39" s="15"/>
      <c r="H39" s="17"/>
      <c r="I39" s="17"/>
      <c r="J39" s="17"/>
      <c r="K39" s="17"/>
      <c r="L39" s="17"/>
      <c r="M39" s="17"/>
      <c r="N39" s="17"/>
    </row>
    <row r="40" spans="1:20">
      <c r="A40" s="31"/>
      <c r="B40" s="37"/>
      <c r="C40" s="95"/>
      <c r="D40" s="13"/>
      <c r="E40" s="15"/>
      <c r="F40" s="15"/>
      <c r="G40" s="15"/>
      <c r="H40" s="17"/>
      <c r="L40" s="17"/>
      <c r="M40" s="17"/>
      <c r="N40" s="17"/>
    </row>
    <row r="41" spans="1:20">
      <c r="A41" s="31"/>
      <c r="B41" s="37"/>
      <c r="C41" s="217" t="str">
        <f>C18</f>
        <v>Према попречном профилу из пројекта</v>
      </c>
      <c r="D41" s="13"/>
      <c r="E41" s="15"/>
      <c r="F41" s="15"/>
      <c r="G41" s="15"/>
      <c r="H41" s="17"/>
      <c r="I41" s="216"/>
      <c r="J41" s="216"/>
      <c r="K41" s="216"/>
      <c r="L41" s="17"/>
      <c r="M41" s="17"/>
      <c r="N41" s="17"/>
    </row>
    <row r="42" spans="1:20" ht="25.5">
      <c r="A42" s="31"/>
      <c r="B42" s="37"/>
      <c r="C42" s="64" t="s">
        <v>111</v>
      </c>
      <c r="D42" s="65" t="s">
        <v>28</v>
      </c>
      <c r="E42" s="103">
        <v>1558.1</v>
      </c>
      <c r="F42" s="88"/>
      <c r="G42" s="103"/>
      <c r="H42" s="17"/>
      <c r="I42" s="211"/>
      <c r="J42" s="211"/>
      <c r="K42" s="210"/>
      <c r="L42" s="17"/>
      <c r="M42" s="17"/>
      <c r="N42" s="17"/>
    </row>
    <row r="43" spans="1:20">
      <c r="A43" s="31"/>
      <c r="B43" s="37"/>
      <c r="C43" s="26"/>
      <c r="D43" s="147"/>
      <c r="E43" s="148"/>
      <c r="F43" s="148"/>
      <c r="G43" s="148"/>
      <c r="H43" s="17"/>
      <c r="I43" s="17"/>
      <c r="J43" s="17"/>
      <c r="K43" s="17"/>
      <c r="L43" s="17"/>
      <c r="M43" s="17"/>
      <c r="N43" s="17"/>
    </row>
    <row r="44" spans="1:20" ht="25.5">
      <c r="A44" s="31"/>
      <c r="B44" s="36" t="s">
        <v>112</v>
      </c>
      <c r="C44" s="149" t="s">
        <v>113</v>
      </c>
      <c r="D44" s="102"/>
      <c r="E44" s="101"/>
      <c r="F44" s="100"/>
      <c r="G44" s="101"/>
      <c r="H44" s="38"/>
      <c r="I44" s="73"/>
      <c r="J44" s="17"/>
      <c r="K44" s="17"/>
      <c r="L44" s="17"/>
      <c r="M44" s="17"/>
      <c r="N44" s="17"/>
      <c r="R44" s="42"/>
      <c r="S44" s="43"/>
      <c r="T44" s="40"/>
    </row>
    <row r="45" spans="1:20" ht="63.75">
      <c r="A45" s="31"/>
      <c r="B45" s="27"/>
      <c r="C45" s="325" t="s">
        <v>114</v>
      </c>
      <c r="D45" s="113"/>
      <c r="E45" s="115"/>
      <c r="F45" s="114"/>
      <c r="G45" s="115"/>
      <c r="H45" s="38"/>
      <c r="I45" s="73"/>
      <c r="J45" s="17"/>
      <c r="K45" s="17"/>
      <c r="L45" s="17"/>
      <c r="M45" s="17"/>
      <c r="N45" s="17"/>
      <c r="R45" s="42"/>
      <c r="S45" s="43"/>
      <c r="T45" s="40"/>
    </row>
    <row r="46" spans="1:20">
      <c r="A46" s="31"/>
      <c r="B46" s="27"/>
      <c r="C46" s="150"/>
      <c r="D46" s="113"/>
      <c r="E46" s="115"/>
      <c r="F46" s="114"/>
      <c r="G46" s="115"/>
      <c r="H46" s="38"/>
      <c r="I46" s="73"/>
      <c r="J46" s="17"/>
      <c r="K46" s="17"/>
      <c r="L46" s="17"/>
      <c r="M46" s="17"/>
      <c r="N46" s="17"/>
      <c r="R46" s="42"/>
      <c r="S46" s="43"/>
      <c r="T46" s="40"/>
    </row>
    <row r="47" spans="1:20">
      <c r="A47" s="31"/>
      <c r="B47" s="27"/>
      <c r="C47" s="218" t="str">
        <f>C18</f>
        <v>Према попречном профилу из пројекта</v>
      </c>
      <c r="D47" s="111"/>
      <c r="E47" s="110"/>
      <c r="F47" s="112"/>
      <c r="G47" s="110"/>
      <c r="H47" s="38"/>
      <c r="I47" s="216"/>
      <c r="J47" s="216"/>
      <c r="K47" s="216"/>
      <c r="L47" s="17"/>
      <c r="M47" s="17"/>
      <c r="N47" s="17"/>
      <c r="R47" s="42"/>
      <c r="S47" s="43"/>
      <c r="T47" s="40"/>
    </row>
    <row r="48" spans="1:20">
      <c r="A48" s="31"/>
      <c r="B48" s="27"/>
      <c r="C48" s="91" t="s">
        <v>115</v>
      </c>
      <c r="D48" s="92" t="s">
        <v>54</v>
      </c>
      <c r="E48" s="93">
        <v>704.77</v>
      </c>
      <c r="F48" s="94"/>
      <c r="G48" s="93"/>
      <c r="H48" s="38"/>
      <c r="I48" s="211"/>
      <c r="J48" s="211"/>
      <c r="K48" s="210"/>
      <c r="L48" s="17"/>
      <c r="M48" s="17"/>
      <c r="N48" s="17"/>
      <c r="R48" s="42"/>
      <c r="S48" s="43"/>
      <c r="T48" s="40"/>
    </row>
    <row r="49" spans="1:20" ht="14.25" customHeight="1">
      <c r="A49" s="31"/>
      <c r="B49" s="35"/>
      <c r="C49" s="41"/>
      <c r="D49" s="33"/>
      <c r="E49" s="34"/>
      <c r="F49" s="94"/>
      <c r="G49" s="34"/>
      <c r="H49" s="38"/>
      <c r="I49" s="40"/>
      <c r="J49" s="17"/>
      <c r="K49" s="17"/>
      <c r="L49" s="17"/>
      <c r="M49" s="17"/>
      <c r="N49" s="17"/>
      <c r="S49" s="43"/>
      <c r="T49" s="17"/>
    </row>
    <row r="50" spans="1:20">
      <c r="A50" s="31"/>
      <c r="B50" s="109" t="s">
        <v>116</v>
      </c>
      <c r="C50" s="96" t="s">
        <v>117</v>
      </c>
      <c r="D50" s="57"/>
      <c r="E50" s="58"/>
      <c r="F50" s="100"/>
      <c r="G50" s="58"/>
      <c r="H50" s="38"/>
      <c r="I50" s="40"/>
      <c r="J50" s="17"/>
      <c r="K50" s="17"/>
      <c r="L50" s="17"/>
      <c r="M50" s="17"/>
      <c r="N50" s="17"/>
      <c r="S50" s="43"/>
      <c r="T50" s="17"/>
    </row>
    <row r="51" spans="1:20" ht="102">
      <c r="A51" s="31"/>
      <c r="B51" s="37"/>
      <c r="C51" s="325" t="s">
        <v>118</v>
      </c>
      <c r="D51" s="98"/>
      <c r="E51" s="99"/>
      <c r="F51" s="114"/>
      <c r="G51" s="99"/>
      <c r="H51" s="38"/>
      <c r="I51" s="40"/>
      <c r="J51" s="17"/>
      <c r="K51" s="17"/>
      <c r="L51" s="17"/>
      <c r="M51" s="17"/>
      <c r="N51" s="17"/>
      <c r="S51" s="43"/>
      <c r="T51" s="17"/>
    </row>
    <row r="52" spans="1:20" ht="12.75" customHeight="1">
      <c r="A52" s="31"/>
      <c r="B52" s="37"/>
      <c r="C52" s="97"/>
      <c r="D52" s="98"/>
      <c r="E52" s="99"/>
      <c r="F52" s="114"/>
      <c r="G52" s="99"/>
      <c r="H52" s="38"/>
      <c r="I52" s="216"/>
      <c r="J52" s="216"/>
      <c r="K52" s="216"/>
      <c r="L52" s="17"/>
      <c r="M52" s="17"/>
      <c r="N52" s="17"/>
      <c r="S52" s="43"/>
      <c r="T52" s="17"/>
    </row>
    <row r="53" spans="1:20" ht="12.75" customHeight="1">
      <c r="A53" s="31"/>
      <c r="B53" s="37"/>
      <c r="C53" s="219" t="str">
        <f>C8</f>
        <v>Према попречном профилу из пројекта</v>
      </c>
      <c r="D53" s="98"/>
      <c r="E53" s="99"/>
      <c r="F53" s="114"/>
      <c r="G53" s="99"/>
      <c r="H53" s="38"/>
      <c r="I53" s="216"/>
      <c r="J53" s="216"/>
      <c r="K53" s="216"/>
      <c r="L53" s="17"/>
      <c r="M53" s="17"/>
      <c r="N53" s="17"/>
      <c r="S53" s="43"/>
      <c r="T53" s="17"/>
    </row>
    <row r="54" spans="1:20" ht="12.75" customHeight="1">
      <c r="A54" s="31"/>
      <c r="B54" s="223" t="s">
        <v>119</v>
      </c>
      <c r="C54" s="220" t="s">
        <v>120</v>
      </c>
      <c r="D54" s="98"/>
      <c r="E54" s="99"/>
      <c r="F54" s="114"/>
      <c r="G54" s="99"/>
      <c r="H54" s="38"/>
      <c r="I54" s="211"/>
      <c r="J54" s="211"/>
      <c r="K54" s="210"/>
      <c r="L54" s="17"/>
      <c r="M54" s="17"/>
      <c r="N54" s="17"/>
      <c r="S54" s="43"/>
      <c r="T54" s="17"/>
    </row>
    <row r="55" spans="1:20" ht="12.75" customHeight="1">
      <c r="A55" s="31"/>
      <c r="B55" s="223"/>
      <c r="C55" s="220"/>
      <c r="D55" s="98"/>
      <c r="E55" s="99"/>
      <c r="F55" s="114"/>
      <c r="G55" s="99"/>
      <c r="H55" s="38"/>
      <c r="I55" s="211"/>
      <c r="J55" s="211"/>
      <c r="K55" s="210"/>
      <c r="L55" s="17"/>
      <c r="M55" s="17"/>
      <c r="N55" s="17"/>
      <c r="S55" s="43"/>
      <c r="T55" s="17"/>
    </row>
    <row r="56" spans="1:20" ht="12.75" customHeight="1">
      <c r="A56" s="31"/>
      <c r="B56" s="224"/>
      <c r="C56" s="221" t="s">
        <v>121</v>
      </c>
      <c r="D56" s="92" t="s">
        <v>54</v>
      </c>
      <c r="E56" s="93">
        <v>115.55</v>
      </c>
      <c r="F56" s="94"/>
      <c r="G56" s="93"/>
      <c r="H56" s="38"/>
      <c r="I56" s="40"/>
      <c r="J56" s="17"/>
      <c r="K56" s="17"/>
      <c r="L56" s="17"/>
      <c r="M56" s="17"/>
      <c r="N56" s="17"/>
      <c r="S56" s="43"/>
      <c r="T56" s="17"/>
    </row>
    <row r="57" spans="1:20" ht="12.75" customHeight="1">
      <c r="A57" s="31"/>
      <c r="B57" s="224"/>
      <c r="C57" s="219"/>
      <c r="D57" s="113"/>
      <c r="E57" s="115"/>
      <c r="F57" s="114"/>
      <c r="G57" s="115"/>
      <c r="H57" s="38"/>
      <c r="I57" s="40"/>
      <c r="J57" s="17"/>
      <c r="K57" s="17"/>
      <c r="L57" s="17"/>
      <c r="M57" s="17"/>
      <c r="N57" s="17"/>
      <c r="S57" s="43"/>
      <c r="T57" s="17"/>
    </row>
    <row r="58" spans="1:20" ht="25.5" customHeight="1">
      <c r="A58" s="31"/>
      <c r="B58" s="225" t="s">
        <v>122</v>
      </c>
      <c r="C58" s="220" t="s">
        <v>123</v>
      </c>
      <c r="D58" s="113"/>
      <c r="E58" s="115"/>
      <c r="F58" s="114"/>
      <c r="G58" s="115"/>
      <c r="H58" s="38"/>
      <c r="I58" s="216"/>
      <c r="J58" s="216"/>
      <c r="K58" s="216"/>
      <c r="L58" s="17"/>
      <c r="M58" s="17"/>
      <c r="N58" s="17"/>
      <c r="S58" s="43"/>
      <c r="T58" s="17"/>
    </row>
    <row r="59" spans="1:20" ht="12.75" customHeight="1">
      <c r="A59" s="31"/>
      <c r="B59" s="37"/>
      <c r="C59" s="222"/>
      <c r="D59" s="111"/>
      <c r="E59" s="110"/>
      <c r="F59" s="112"/>
      <c r="G59" s="110"/>
      <c r="H59" s="38"/>
      <c r="I59" s="211"/>
      <c r="J59" s="211"/>
      <c r="K59" s="210"/>
      <c r="L59" s="17"/>
      <c r="M59" s="17"/>
      <c r="N59" s="17"/>
      <c r="S59" s="43"/>
      <c r="T59" s="17"/>
    </row>
    <row r="60" spans="1:20">
      <c r="A60" s="31"/>
      <c r="B60" s="37"/>
      <c r="C60" s="226" t="s">
        <v>124</v>
      </c>
      <c r="D60" s="92" t="s">
        <v>54</v>
      </c>
      <c r="E60" s="93">
        <v>335.48</v>
      </c>
      <c r="F60" s="94"/>
      <c r="G60" s="93"/>
      <c r="H60" s="38"/>
      <c r="I60" s="40"/>
      <c r="J60" s="17"/>
      <c r="K60" s="17"/>
      <c r="L60" s="17"/>
      <c r="M60" s="17"/>
      <c r="N60" s="17"/>
      <c r="S60" s="43"/>
      <c r="T60" s="17"/>
    </row>
    <row r="61" spans="1:20">
      <c r="A61" s="17"/>
      <c r="B61" s="35"/>
      <c r="C61" s="221"/>
      <c r="D61" s="92"/>
      <c r="E61" s="93"/>
      <c r="F61" s="94"/>
      <c r="G61" s="93"/>
      <c r="H61" s="38"/>
      <c r="I61" s="40"/>
      <c r="J61" s="17"/>
      <c r="K61" s="17"/>
      <c r="L61" s="17"/>
      <c r="M61" s="17"/>
      <c r="N61" s="17"/>
      <c r="S61" s="43"/>
      <c r="T61" s="17"/>
    </row>
    <row r="62" spans="1:20">
      <c r="A62" s="17"/>
      <c r="B62" s="37" t="s">
        <v>125</v>
      </c>
      <c r="C62" s="230" t="s">
        <v>126</v>
      </c>
      <c r="D62" s="102"/>
      <c r="E62" s="101"/>
      <c r="F62" s="100"/>
      <c r="G62" s="101"/>
      <c r="H62" s="38"/>
      <c r="I62" s="40"/>
      <c r="J62" s="17"/>
      <c r="K62" s="17"/>
      <c r="L62" s="17"/>
      <c r="M62" s="17"/>
      <c r="N62" s="17"/>
      <c r="S62" s="43"/>
      <c r="T62" s="17"/>
    </row>
    <row r="63" spans="1:20" ht="76.5">
      <c r="A63" s="17"/>
      <c r="B63" s="37"/>
      <c r="C63" s="325" t="s">
        <v>127</v>
      </c>
      <c r="D63" s="113"/>
      <c r="E63" s="115"/>
      <c r="F63" s="114"/>
      <c r="G63" s="115"/>
      <c r="H63" s="38"/>
      <c r="I63" s="40"/>
      <c r="J63" s="17"/>
      <c r="K63" s="17"/>
      <c r="L63" s="17"/>
      <c r="M63" s="17"/>
      <c r="N63" s="17"/>
      <c r="S63" s="43"/>
      <c r="T63" s="17"/>
    </row>
    <row r="64" spans="1:20">
      <c r="A64" s="17"/>
      <c r="B64" s="37"/>
      <c r="C64" s="228"/>
      <c r="D64" s="113"/>
      <c r="E64" s="115"/>
      <c r="F64" s="114"/>
      <c r="G64" s="115"/>
      <c r="H64" s="38"/>
      <c r="I64" s="40"/>
      <c r="J64" s="17"/>
      <c r="K64" s="17"/>
      <c r="L64" s="17"/>
      <c r="M64" s="17"/>
      <c r="N64" s="17"/>
      <c r="S64" s="43"/>
      <c r="T64" s="17"/>
    </row>
    <row r="65" spans="1:20">
      <c r="A65" s="17"/>
      <c r="B65" s="37"/>
      <c r="C65" s="222" t="str">
        <f>C8</f>
        <v>Према попречном профилу из пројекта</v>
      </c>
      <c r="D65" s="111"/>
      <c r="E65" s="110"/>
      <c r="F65" s="112"/>
      <c r="G65" s="110"/>
      <c r="H65" s="38"/>
      <c r="I65" s="209"/>
      <c r="J65" s="209"/>
      <c r="K65" s="209"/>
      <c r="L65" s="17"/>
      <c r="M65" s="17"/>
      <c r="N65" s="17"/>
      <c r="S65" s="43"/>
      <c r="T65" s="17"/>
    </row>
    <row r="66" spans="1:20">
      <c r="A66" s="17"/>
      <c r="B66" s="37"/>
      <c r="C66" s="221" t="s">
        <v>128</v>
      </c>
      <c r="D66" s="92" t="s">
        <v>54</v>
      </c>
      <c r="E66" s="93">
        <v>59.64</v>
      </c>
      <c r="F66" s="94"/>
      <c r="G66" s="93"/>
      <c r="H66" s="38"/>
      <c r="I66" s="210"/>
      <c r="J66" s="211"/>
      <c r="K66" s="212"/>
      <c r="L66" s="17"/>
      <c r="M66" s="17"/>
      <c r="N66" s="17"/>
      <c r="S66" s="43"/>
      <c r="T66" s="17"/>
    </row>
    <row r="67" spans="1:20">
      <c r="A67" s="17"/>
      <c r="B67" s="37"/>
      <c r="C67" s="221"/>
      <c r="D67" s="92"/>
      <c r="E67" s="93"/>
      <c r="F67" s="94"/>
      <c r="G67" s="93"/>
      <c r="H67" s="38"/>
      <c r="L67" s="17"/>
      <c r="M67" s="17"/>
      <c r="N67" s="17"/>
      <c r="S67" s="43"/>
      <c r="T67" s="17"/>
    </row>
    <row r="68" spans="1:20">
      <c r="A68" s="17"/>
      <c r="B68" s="36" t="s">
        <v>129</v>
      </c>
      <c r="C68" s="230" t="s">
        <v>130</v>
      </c>
      <c r="D68" s="102"/>
      <c r="E68" s="101"/>
      <c r="F68" s="100"/>
      <c r="G68" s="101"/>
      <c r="H68" s="38"/>
      <c r="I68" s="40"/>
      <c r="J68" s="17"/>
      <c r="K68" s="17"/>
      <c r="L68" s="17"/>
      <c r="M68" s="17"/>
      <c r="N68" s="17"/>
      <c r="S68" s="43"/>
      <c r="T68" s="17"/>
    </row>
    <row r="69" spans="1:20" ht="114.75">
      <c r="A69" s="17"/>
      <c r="B69" s="37"/>
      <c r="C69" s="325" t="s">
        <v>131</v>
      </c>
      <c r="D69" s="113"/>
      <c r="E69" s="115"/>
      <c r="F69" s="114"/>
      <c r="G69" s="115"/>
      <c r="H69" s="38"/>
      <c r="I69" s="40"/>
      <c r="J69" s="17"/>
      <c r="K69" s="17"/>
      <c r="L69" s="17"/>
      <c r="M69" s="17"/>
      <c r="N69" s="17"/>
      <c r="S69" s="43"/>
      <c r="T69" s="17"/>
    </row>
    <row r="70" spans="1:20">
      <c r="A70" s="17"/>
      <c r="B70" s="37"/>
      <c r="C70" s="228"/>
      <c r="D70" s="113"/>
      <c r="E70" s="115"/>
      <c r="F70" s="114"/>
      <c r="G70" s="115"/>
      <c r="H70" s="38"/>
      <c r="I70" s="40"/>
      <c r="J70" s="17"/>
      <c r="K70" s="17"/>
      <c r="L70" s="17"/>
      <c r="M70" s="17"/>
      <c r="N70" s="17"/>
      <c r="S70" s="43"/>
      <c r="T70" s="17"/>
    </row>
    <row r="71" spans="1:20">
      <c r="A71" s="17"/>
      <c r="B71" s="37"/>
      <c r="C71" s="222" t="str">
        <f>C8</f>
        <v>Према попречном профилу из пројекта</v>
      </c>
      <c r="D71" s="111"/>
      <c r="E71" s="110"/>
      <c r="F71" s="112"/>
      <c r="G71" s="110"/>
      <c r="H71" s="38"/>
      <c r="I71" s="209"/>
      <c r="J71" s="209"/>
      <c r="K71" s="209"/>
      <c r="L71" s="17"/>
      <c r="M71" s="17"/>
      <c r="N71" s="17"/>
      <c r="S71" s="43"/>
      <c r="T71" s="17"/>
    </row>
    <row r="72" spans="1:20">
      <c r="A72" s="17"/>
      <c r="B72" s="223" t="s">
        <v>119</v>
      </c>
      <c r="C72" s="221" t="s">
        <v>132</v>
      </c>
      <c r="D72" s="231"/>
      <c r="E72" s="231"/>
      <c r="F72" s="231"/>
      <c r="G72" s="231"/>
      <c r="H72" s="38"/>
      <c r="I72" s="210"/>
      <c r="J72" s="211"/>
      <c r="K72" s="212"/>
      <c r="L72" s="17"/>
      <c r="M72" s="17"/>
      <c r="N72" s="17"/>
      <c r="S72" s="43"/>
      <c r="T72" s="17"/>
    </row>
    <row r="73" spans="1:20">
      <c r="A73" s="17"/>
      <c r="B73" s="223"/>
      <c r="C73" s="221" t="s">
        <v>133</v>
      </c>
      <c r="D73" s="92" t="s">
        <v>54</v>
      </c>
      <c r="E73" s="93">
        <v>25.35</v>
      </c>
      <c r="F73" s="94"/>
      <c r="G73" s="93"/>
      <c r="H73" s="38"/>
      <c r="I73" s="210"/>
      <c r="J73" s="211"/>
      <c r="K73" s="212"/>
      <c r="L73" s="17"/>
      <c r="M73" s="17"/>
      <c r="N73" s="17"/>
      <c r="S73" s="43"/>
      <c r="T73" s="17"/>
    </row>
    <row r="74" spans="1:20">
      <c r="A74" s="17"/>
      <c r="B74" s="224"/>
      <c r="C74" s="221"/>
      <c r="D74" s="92"/>
      <c r="E74" s="93"/>
      <c r="F74" s="94"/>
      <c r="G74" s="93"/>
      <c r="H74" s="38"/>
      <c r="I74" s="40"/>
      <c r="J74" s="17"/>
      <c r="K74" s="17"/>
      <c r="L74" s="17"/>
      <c r="M74" s="17"/>
      <c r="N74" s="17"/>
      <c r="S74" s="43"/>
      <c r="T74" s="17"/>
    </row>
    <row r="75" spans="1:20">
      <c r="A75" s="17"/>
      <c r="B75" s="223" t="s">
        <v>122</v>
      </c>
      <c r="C75" s="221" t="s">
        <v>134</v>
      </c>
      <c r="D75" s="92"/>
      <c r="E75" s="93"/>
      <c r="F75" s="94"/>
      <c r="G75" s="93"/>
      <c r="H75" s="38"/>
      <c r="I75" s="209"/>
      <c r="J75" s="209"/>
      <c r="K75" s="209"/>
      <c r="L75" s="17"/>
      <c r="M75" s="17"/>
      <c r="N75" s="17"/>
      <c r="S75" s="43"/>
      <c r="T75" s="17"/>
    </row>
    <row r="76" spans="1:20">
      <c r="A76" s="17"/>
      <c r="B76" s="232" t="s">
        <v>135</v>
      </c>
      <c r="C76" s="221" t="s">
        <v>133</v>
      </c>
      <c r="D76" s="92" t="s">
        <v>54</v>
      </c>
      <c r="E76" s="93">
        <v>25.35</v>
      </c>
      <c r="F76" s="94"/>
      <c r="G76" s="93"/>
      <c r="H76" s="38"/>
      <c r="I76" s="210"/>
      <c r="J76" s="211"/>
      <c r="K76" s="212"/>
      <c r="L76" s="17"/>
      <c r="M76" s="17"/>
      <c r="N76" s="17"/>
      <c r="S76" s="43"/>
      <c r="T76" s="17"/>
    </row>
    <row r="77" spans="1:20">
      <c r="A77" s="17"/>
      <c r="B77" s="232" t="s">
        <v>136</v>
      </c>
      <c r="C77" s="221" t="s">
        <v>137</v>
      </c>
      <c r="D77" s="92" t="s">
        <v>54</v>
      </c>
      <c r="E77" s="93">
        <v>34.29</v>
      </c>
      <c r="F77" s="94"/>
      <c r="G77" s="93"/>
      <c r="H77" s="38"/>
      <c r="I77" s="210"/>
      <c r="J77" s="211"/>
      <c r="K77" s="212"/>
      <c r="L77" s="17"/>
      <c r="M77" s="17"/>
      <c r="N77" s="17"/>
      <c r="S77" s="43"/>
      <c r="T77" s="17"/>
    </row>
    <row r="78" spans="1:20">
      <c r="A78" s="17"/>
      <c r="B78" s="223"/>
      <c r="C78" s="221"/>
      <c r="D78" s="92"/>
      <c r="E78" s="93"/>
      <c r="F78" s="94"/>
      <c r="G78" s="93"/>
      <c r="H78" s="38"/>
      <c r="I78" s="40"/>
      <c r="J78" s="17"/>
      <c r="K78" s="17"/>
      <c r="L78" s="17"/>
      <c r="M78" s="17"/>
      <c r="N78" s="17"/>
      <c r="S78" s="43"/>
      <c r="T78" s="17"/>
    </row>
    <row r="79" spans="1:20">
      <c r="A79" s="17"/>
      <c r="B79" s="186" t="s">
        <v>138</v>
      </c>
      <c r="C79" s="230" t="s">
        <v>139</v>
      </c>
      <c r="D79" s="102"/>
      <c r="E79" s="101"/>
      <c r="F79" s="100"/>
      <c r="G79" s="101"/>
      <c r="H79" s="38"/>
      <c r="I79" s="40"/>
      <c r="J79" s="17"/>
      <c r="K79" s="17"/>
      <c r="L79" s="17"/>
      <c r="M79" s="17"/>
      <c r="N79" s="17"/>
      <c r="S79" s="43"/>
      <c r="T79" s="17"/>
    </row>
    <row r="80" spans="1:20" ht="140.25">
      <c r="A80" s="17"/>
      <c r="B80" s="188"/>
      <c r="C80" s="325" t="s">
        <v>140</v>
      </c>
      <c r="D80" s="113"/>
      <c r="E80" s="115"/>
      <c r="F80" s="114"/>
      <c r="G80" s="115"/>
      <c r="H80" s="38"/>
      <c r="I80" s="40"/>
      <c r="J80" s="17"/>
      <c r="K80" s="17"/>
      <c r="L80" s="17"/>
      <c r="M80" s="17"/>
      <c r="N80" s="17"/>
      <c r="S80" s="43"/>
      <c r="T80" s="17"/>
    </row>
    <row r="81" spans="1:20">
      <c r="A81" s="17"/>
      <c r="B81" s="188"/>
      <c r="C81" s="229"/>
      <c r="D81" s="111"/>
      <c r="E81" s="110"/>
      <c r="F81" s="112"/>
      <c r="G81" s="110"/>
      <c r="H81" s="38"/>
      <c r="I81" s="40"/>
      <c r="J81" s="17"/>
      <c r="K81" s="17"/>
      <c r="L81" s="17"/>
      <c r="M81" s="17"/>
      <c r="N81" s="17"/>
      <c r="S81" s="43"/>
      <c r="T81" s="17"/>
    </row>
    <row r="82" spans="1:20">
      <c r="A82" s="17"/>
      <c r="B82" s="188"/>
      <c r="C82" s="221" t="str">
        <f>C8</f>
        <v>Према попречном профилу из пројекта</v>
      </c>
      <c r="D82" s="92" t="s">
        <v>54</v>
      </c>
      <c r="E82" s="93">
        <v>9.94</v>
      </c>
      <c r="F82" s="94"/>
      <c r="G82" s="93"/>
      <c r="H82" s="38"/>
      <c r="I82" s="40"/>
      <c r="J82" s="17"/>
      <c r="K82" s="17"/>
      <c r="L82" s="17"/>
      <c r="M82" s="17"/>
      <c r="N82" s="17"/>
      <c r="S82" s="43"/>
      <c r="T82" s="17"/>
    </row>
    <row r="83" spans="1:20">
      <c r="A83" s="17"/>
      <c r="B83" s="188"/>
      <c r="C83" s="221"/>
      <c r="D83" s="92"/>
      <c r="E83" s="93"/>
      <c r="F83" s="94"/>
      <c r="G83" s="93"/>
      <c r="H83" s="38"/>
      <c r="I83" s="40"/>
      <c r="J83" s="17"/>
      <c r="K83" s="17"/>
      <c r="L83" s="17"/>
      <c r="M83" s="17"/>
      <c r="N83" s="17"/>
      <c r="S83" s="43"/>
      <c r="T83" s="17"/>
    </row>
    <row r="84" spans="1:20">
      <c r="A84" s="17"/>
      <c r="B84" s="186">
        <v>3.13</v>
      </c>
      <c r="C84" s="239" t="s">
        <v>141</v>
      </c>
      <c r="D84" s="92"/>
      <c r="E84" s="93"/>
      <c r="F84" s="94"/>
      <c r="G84" s="93"/>
      <c r="H84" s="38"/>
      <c r="I84" s="40"/>
      <c r="J84" s="17"/>
      <c r="K84" s="17"/>
      <c r="L84" s="17"/>
      <c r="M84" s="17"/>
      <c r="N84" s="17"/>
      <c r="S84" s="43"/>
      <c r="T84" s="17"/>
    </row>
    <row r="85" spans="1:20" ht="102">
      <c r="A85" s="17"/>
      <c r="B85" s="188"/>
      <c r="C85" s="330" t="s">
        <v>142</v>
      </c>
      <c r="D85" s="92"/>
      <c r="E85" s="93"/>
      <c r="F85" s="94"/>
      <c r="G85" s="93"/>
      <c r="H85" s="38"/>
      <c r="I85" s="40"/>
      <c r="J85" s="17"/>
      <c r="K85" s="17"/>
      <c r="L85" s="17"/>
      <c r="M85" s="17"/>
      <c r="N85" s="17"/>
      <c r="S85" s="43"/>
      <c r="T85" s="17"/>
    </row>
    <row r="86" spans="1:20" ht="25.5">
      <c r="A86" s="17"/>
      <c r="B86" s="188"/>
      <c r="C86" s="221" t="s">
        <v>143</v>
      </c>
      <c r="D86" s="92"/>
      <c r="E86" s="93"/>
      <c r="F86" s="94"/>
      <c r="G86" s="93"/>
      <c r="H86" s="38"/>
      <c r="I86" s="40"/>
      <c r="J86" s="17"/>
      <c r="K86" s="17"/>
      <c r="L86" s="17"/>
      <c r="M86" s="17"/>
      <c r="N86" s="17"/>
      <c r="S86" s="43"/>
      <c r="T86" s="17"/>
    </row>
    <row r="87" spans="1:20">
      <c r="A87" s="17"/>
      <c r="B87" s="188"/>
      <c r="C87" s="221" t="s">
        <v>144</v>
      </c>
      <c r="D87" s="92"/>
      <c r="E87" s="93"/>
      <c r="F87" s="94"/>
      <c r="G87" s="93"/>
      <c r="H87" s="38"/>
      <c r="I87" s="40"/>
      <c r="J87" s="17"/>
      <c r="K87" s="17"/>
      <c r="L87" s="17"/>
      <c r="M87" s="17"/>
      <c r="N87" s="17"/>
      <c r="S87" s="43"/>
      <c r="T87" s="17"/>
    </row>
    <row r="88" spans="1:20">
      <c r="A88" s="17"/>
      <c r="B88" s="188"/>
      <c r="C88" s="221" t="s">
        <v>145</v>
      </c>
      <c r="D88" s="92" t="s">
        <v>146</v>
      </c>
      <c r="E88" s="151">
        <v>2</v>
      </c>
      <c r="F88" s="94"/>
      <c r="G88" s="93"/>
      <c r="H88" s="38"/>
      <c r="I88" s="40"/>
      <c r="J88" s="17"/>
      <c r="K88" s="17"/>
      <c r="L88" s="17"/>
      <c r="M88" s="17"/>
      <c r="N88" s="17"/>
      <c r="S88" s="43"/>
      <c r="T88" s="17"/>
    </row>
    <row r="89" spans="1:20">
      <c r="A89" s="17"/>
      <c r="B89" s="188"/>
      <c r="C89" s="221"/>
      <c r="D89" s="92"/>
      <c r="E89" s="93"/>
      <c r="F89" s="94"/>
      <c r="G89" s="93"/>
      <c r="H89" s="38"/>
      <c r="I89" s="40"/>
      <c r="J89" s="17"/>
      <c r="K89" s="17"/>
      <c r="L89" s="17"/>
      <c r="M89" s="17"/>
      <c r="N89" s="17"/>
      <c r="S89" s="43"/>
      <c r="T89" s="17"/>
    </row>
    <row r="90" spans="1:20" ht="25.5">
      <c r="A90" s="17"/>
      <c r="B90" s="186" t="s">
        <v>147</v>
      </c>
      <c r="C90" s="239" t="s">
        <v>148</v>
      </c>
      <c r="D90" s="92"/>
      <c r="E90" s="93"/>
      <c r="F90" s="94"/>
      <c r="G90" s="93"/>
      <c r="H90" s="38"/>
      <c r="I90" s="40"/>
      <c r="J90" s="17"/>
      <c r="K90" s="17"/>
      <c r="L90" s="17"/>
      <c r="M90" s="17"/>
      <c r="N90" s="17"/>
      <c r="S90" s="43"/>
      <c r="T90" s="17"/>
    </row>
    <row r="91" spans="1:20" ht="102">
      <c r="A91" s="17"/>
      <c r="B91" s="188"/>
      <c r="C91" s="330" t="s">
        <v>149</v>
      </c>
      <c r="D91" s="92"/>
      <c r="E91" s="93"/>
      <c r="F91" s="94"/>
      <c r="G91" s="93"/>
      <c r="H91" s="38"/>
      <c r="I91" s="40"/>
      <c r="J91" s="17"/>
      <c r="K91" s="17"/>
      <c r="L91" s="17"/>
      <c r="M91" s="17"/>
      <c r="N91" s="17"/>
      <c r="S91" s="43"/>
      <c r="T91" s="17"/>
    </row>
    <row r="92" spans="1:20">
      <c r="A92" s="17"/>
      <c r="B92" s="188"/>
      <c r="C92" s="221" t="s">
        <v>150</v>
      </c>
      <c r="D92" s="92"/>
      <c r="E92" s="93"/>
      <c r="F92" s="94"/>
      <c r="G92" s="93"/>
      <c r="H92" s="38"/>
      <c r="I92" s="40"/>
      <c r="J92" s="17"/>
      <c r="K92" s="17"/>
      <c r="L92" s="17"/>
      <c r="M92" s="17"/>
      <c r="N92" s="17"/>
      <c r="S92" s="43"/>
      <c r="T92" s="17"/>
    </row>
    <row r="93" spans="1:20">
      <c r="A93" s="17"/>
      <c r="B93" s="188"/>
      <c r="C93" s="221" t="s">
        <v>151</v>
      </c>
      <c r="D93" s="92" t="s">
        <v>146</v>
      </c>
      <c r="E93" s="151">
        <v>2</v>
      </c>
      <c r="F93" s="94"/>
      <c r="G93" s="93"/>
      <c r="H93" s="38"/>
      <c r="I93" s="40"/>
      <c r="J93" s="17"/>
      <c r="K93" s="17"/>
      <c r="L93" s="17"/>
      <c r="M93" s="17"/>
      <c r="N93" s="17"/>
      <c r="S93" s="43"/>
      <c r="T93" s="17"/>
    </row>
    <row r="94" spans="1:20">
      <c r="A94" s="17"/>
      <c r="B94" s="188"/>
      <c r="C94" s="221"/>
      <c r="D94" s="92"/>
      <c r="E94" s="151"/>
      <c r="F94" s="94"/>
      <c r="G94" s="93"/>
      <c r="H94" s="38"/>
      <c r="I94" s="40"/>
      <c r="J94" s="17"/>
      <c r="K94" s="17"/>
      <c r="L94" s="17"/>
      <c r="M94" s="17"/>
      <c r="N94" s="17"/>
      <c r="S94" s="43"/>
      <c r="T94" s="17"/>
    </row>
    <row r="95" spans="1:20">
      <c r="A95" s="17"/>
      <c r="B95" s="186" t="s">
        <v>152</v>
      </c>
      <c r="C95" s="239" t="s">
        <v>153</v>
      </c>
      <c r="D95" s="92"/>
      <c r="E95" s="151"/>
      <c r="F95" s="94"/>
      <c r="G95" s="93"/>
      <c r="H95" s="38"/>
      <c r="I95" s="40"/>
      <c r="J95" s="17"/>
      <c r="K95" s="17"/>
      <c r="L95" s="17"/>
      <c r="M95" s="17"/>
      <c r="N95" s="17"/>
      <c r="S95" s="43"/>
      <c r="T95" s="17"/>
    </row>
    <row r="96" spans="1:20" ht="89.25">
      <c r="A96" s="17"/>
      <c r="B96" s="188"/>
      <c r="C96" s="330" t="s">
        <v>154</v>
      </c>
      <c r="D96" s="92"/>
      <c r="E96" s="151"/>
      <c r="F96" s="94"/>
      <c r="G96" s="93"/>
      <c r="H96" s="38"/>
      <c r="I96" s="40"/>
      <c r="J96" s="17"/>
      <c r="K96" s="17"/>
      <c r="L96" s="17"/>
      <c r="M96" s="17"/>
      <c r="N96" s="17"/>
      <c r="S96" s="43"/>
      <c r="T96" s="17"/>
    </row>
    <row r="97" spans="1:20">
      <c r="A97" s="17"/>
      <c r="B97" s="188"/>
      <c r="C97" s="221"/>
      <c r="D97" s="92"/>
      <c r="E97" s="151"/>
      <c r="F97" s="94"/>
      <c r="G97" s="93"/>
      <c r="H97" s="38"/>
      <c r="I97" s="40"/>
      <c r="J97" s="17"/>
      <c r="K97" s="17"/>
      <c r="L97" s="17"/>
      <c r="M97" s="17"/>
      <c r="N97" s="17"/>
      <c r="S97" s="43"/>
      <c r="T97" s="17"/>
    </row>
    <row r="98" spans="1:20">
      <c r="A98" s="17"/>
      <c r="B98" s="188"/>
      <c r="C98" s="221" t="s">
        <v>150</v>
      </c>
      <c r="D98" s="92"/>
      <c r="E98" s="151"/>
      <c r="F98" s="94"/>
      <c r="G98" s="93"/>
      <c r="H98" s="38"/>
      <c r="I98" s="40"/>
      <c r="J98" s="17"/>
      <c r="K98" s="17"/>
      <c r="L98" s="17"/>
      <c r="M98" s="17"/>
      <c r="N98" s="17"/>
      <c r="S98" s="43"/>
      <c r="T98" s="17"/>
    </row>
    <row r="99" spans="1:20">
      <c r="A99" s="17"/>
      <c r="B99" s="183"/>
      <c r="C99" s="221" t="s">
        <v>151</v>
      </c>
      <c r="D99" s="92" t="s">
        <v>146</v>
      </c>
      <c r="E99" s="151">
        <v>1</v>
      </c>
      <c r="F99" s="94"/>
      <c r="G99" s="93"/>
      <c r="H99" s="38"/>
      <c r="I99" s="40"/>
      <c r="J99" s="17"/>
      <c r="K99" s="17"/>
      <c r="L99" s="17"/>
      <c r="M99" s="17"/>
      <c r="N99" s="17"/>
      <c r="S99" s="43"/>
      <c r="T99" s="17"/>
    </row>
    <row r="100" spans="1:20" ht="12.75" customHeight="1" thickBot="1">
      <c r="A100" s="17"/>
      <c r="B100" s="76"/>
      <c r="C100" s="53"/>
      <c r="D100" s="54"/>
      <c r="E100" s="55"/>
      <c r="F100" s="56"/>
      <c r="G100" s="56"/>
      <c r="H100" s="17"/>
      <c r="I100" s="17"/>
      <c r="J100" s="17"/>
      <c r="K100" s="17"/>
      <c r="L100" s="17"/>
      <c r="M100" s="17"/>
      <c r="N100" s="17"/>
    </row>
    <row r="101" spans="1:20" ht="16.5" thickBot="1">
      <c r="A101" s="17"/>
      <c r="B101" s="339" t="s">
        <v>155</v>
      </c>
      <c r="C101" s="340"/>
      <c r="D101" s="340"/>
      <c r="E101" s="340"/>
      <c r="F101" s="343">
        <f>SUM(G6:G99)</f>
        <v>0</v>
      </c>
      <c r="G101" s="344"/>
      <c r="H101" s="17"/>
      <c r="I101" s="17"/>
      <c r="J101" s="17"/>
      <c r="K101" s="17"/>
      <c r="L101" s="17"/>
      <c r="M101" s="17"/>
      <c r="N101" s="17"/>
    </row>
    <row r="102" spans="1:20">
      <c r="A102" s="17"/>
      <c r="B102" s="32"/>
      <c r="C102" s="49"/>
      <c r="D102" s="18"/>
      <c r="E102" s="40"/>
      <c r="F102" s="48"/>
      <c r="G102" s="85"/>
      <c r="H102" s="17"/>
      <c r="I102" s="17"/>
      <c r="J102" s="17"/>
      <c r="K102" s="17"/>
      <c r="L102" s="17"/>
      <c r="M102" s="17"/>
      <c r="N102" s="17"/>
    </row>
  </sheetData>
  <mergeCells count="4">
    <mergeCell ref="C2:F2"/>
    <mergeCell ref="B101:E101"/>
    <mergeCell ref="F101:G101"/>
    <mergeCell ref="I27:N27"/>
  </mergeCells>
  <printOptions horizontalCentered="1"/>
  <pageMargins left="0.78740157480314965" right="0.23622047244094491" top="0.43307086614173229" bottom="0.39370078740157483" header="0.19685039370078741" footer="0.19685039370078741"/>
  <pageSetup paperSize="9" scale="85" orientation="portrait" useFirstPageNumber="1" r:id="rId1"/>
  <headerFooter alignWithMargins="0">
    <oddHeader>&amp;L&amp;"Arial,Regular"&amp;A&amp;R&amp;"Arial,Regular"3.&amp;P</oddHeader>
  </headerFooter>
  <rowBreaks count="3" manualBreakCount="3">
    <brk id="31" max="6" man="1"/>
    <brk id="67" max="6" man="1"/>
    <brk id="94"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12"/>
  <sheetViews>
    <sheetView zoomScaleNormal="100" zoomScaleSheetLayoutView="100" workbookViewId="0">
      <pane ySplit="4" topLeftCell="A5" activePane="bottomLeft" state="frozen"/>
      <selection activeCell="B21" sqref="B21:E21"/>
      <selection pane="bottomLeft" activeCell="I6" sqref="I6"/>
    </sheetView>
  </sheetViews>
  <sheetFormatPr defaultColWidth="9.1640625" defaultRowHeight="12.75"/>
  <cols>
    <col min="1" max="1" width="1.5" style="1" customWidth="1"/>
    <col min="2" max="2" width="7.33203125" style="1" bestFit="1" customWidth="1"/>
    <col min="3" max="3" width="70.6640625" style="21" customWidth="1"/>
    <col min="4" max="4" width="11.83203125" style="233" customWidth="1"/>
    <col min="5" max="5" width="10" style="1" customWidth="1"/>
    <col min="6" max="6" width="10.6640625" style="1" customWidth="1"/>
    <col min="7" max="7" width="14.33203125" style="1" customWidth="1"/>
    <col min="8" max="8" width="12.83203125" style="1" customWidth="1"/>
    <col min="9" max="9" width="9.83203125" style="1" bestFit="1" customWidth="1"/>
    <col min="10" max="10" width="15" style="1" bestFit="1" customWidth="1"/>
    <col min="11" max="11" width="11.5" style="1" bestFit="1" customWidth="1"/>
    <col min="12" max="13" width="13.33203125" style="1" bestFit="1" customWidth="1"/>
    <col min="14" max="14" width="15.1640625" style="1" customWidth="1"/>
    <col min="15" max="15" width="11.1640625" style="1" customWidth="1"/>
    <col min="16" max="17" width="13" style="1" customWidth="1"/>
    <col min="18" max="18" width="15.6640625" style="1" customWidth="1"/>
    <col min="19" max="19" width="12.33203125" style="1" customWidth="1"/>
    <col min="20" max="20" width="16.83203125" style="1" customWidth="1"/>
    <col min="21" max="16384" width="9.1640625" style="1"/>
  </cols>
  <sheetData>
    <row r="1" spans="1:20">
      <c r="C1" s="2"/>
      <c r="H1" s="17"/>
    </row>
    <row r="2" spans="1:20" ht="20.25">
      <c r="C2" s="338" t="s">
        <v>156</v>
      </c>
      <c r="D2" s="338"/>
      <c r="E2" s="338"/>
      <c r="F2" s="338"/>
      <c r="H2" s="17"/>
    </row>
    <row r="3" spans="1:20" ht="25.5" customHeight="1">
      <c r="B3" s="83" t="s">
        <v>1</v>
      </c>
      <c r="C3" s="84" t="s">
        <v>2</v>
      </c>
      <c r="D3" s="83" t="s">
        <v>3</v>
      </c>
      <c r="E3" s="83" t="s">
        <v>4</v>
      </c>
      <c r="F3" s="83" t="s">
        <v>166</v>
      </c>
      <c r="G3" s="83" t="s">
        <v>167</v>
      </c>
      <c r="H3" s="17"/>
    </row>
    <row r="4" spans="1:20">
      <c r="B4" s="4"/>
      <c r="C4" s="5"/>
      <c r="D4" s="6"/>
      <c r="E4" s="4"/>
      <c r="F4" s="4"/>
      <c r="G4" s="4"/>
      <c r="H4" s="17"/>
    </row>
    <row r="5" spans="1:20">
      <c r="A5" s="31"/>
      <c r="B5" s="27" t="s">
        <v>157</v>
      </c>
      <c r="C5" s="89" t="s">
        <v>158</v>
      </c>
      <c r="D5" s="142"/>
      <c r="F5" s="11"/>
      <c r="G5" s="11"/>
      <c r="H5" s="17"/>
      <c r="M5" s="17"/>
      <c r="N5" s="17"/>
    </row>
    <row r="6" spans="1:20" ht="248.25" customHeight="1">
      <c r="A6" s="31"/>
      <c r="B6" s="27"/>
      <c r="C6" s="288" t="s">
        <v>159</v>
      </c>
      <c r="D6" s="144"/>
      <c r="E6" s="90"/>
      <c r="F6" s="15"/>
      <c r="G6" s="15"/>
      <c r="H6" s="74"/>
      <c r="I6" s="17"/>
      <c r="J6" s="71"/>
      <c r="K6" s="71"/>
      <c r="L6" s="71"/>
      <c r="M6" s="72"/>
      <c r="N6" s="17"/>
    </row>
    <row r="7" spans="1:20">
      <c r="A7" s="31"/>
      <c r="B7" s="27"/>
      <c r="C7" s="145"/>
      <c r="D7" s="13"/>
      <c r="E7" s="15"/>
      <c r="F7" s="15"/>
      <c r="G7" s="15"/>
      <c r="H7" s="74"/>
      <c r="N7" s="17"/>
    </row>
    <row r="8" spans="1:20">
      <c r="A8" s="31"/>
      <c r="B8" s="127"/>
      <c r="C8" s="141" t="s">
        <v>160</v>
      </c>
      <c r="D8" s="66" t="s">
        <v>161</v>
      </c>
      <c r="E8" s="93"/>
      <c r="F8" s="68"/>
      <c r="G8" s="67"/>
      <c r="H8" s="74"/>
      <c r="I8" s="179"/>
      <c r="J8" s="176"/>
      <c r="K8" s="200"/>
      <c r="L8" s="198"/>
      <c r="M8" s="199"/>
      <c r="N8" s="17"/>
    </row>
    <row r="9" spans="1:20">
      <c r="A9" s="17"/>
      <c r="B9" s="183"/>
      <c r="C9" s="221"/>
      <c r="D9" s="92"/>
      <c r="E9" s="93"/>
      <c r="F9" s="94"/>
      <c r="G9" s="93"/>
      <c r="H9" s="38"/>
      <c r="I9" s="40"/>
      <c r="J9" s="17"/>
      <c r="K9" s="17"/>
      <c r="L9" s="17"/>
      <c r="M9" s="17"/>
      <c r="N9" s="17"/>
      <c r="S9" s="43"/>
      <c r="T9" s="17"/>
    </row>
    <row r="10" spans="1:20" ht="12.75" customHeight="1" thickBot="1">
      <c r="A10" s="17"/>
      <c r="B10" s="76"/>
      <c r="C10" s="53"/>
      <c r="D10" s="54"/>
      <c r="E10" s="55"/>
      <c r="F10" s="56"/>
      <c r="G10" s="56"/>
      <c r="H10" s="17"/>
      <c r="I10" s="17"/>
      <c r="J10" s="17"/>
      <c r="K10" s="17"/>
      <c r="L10" s="17"/>
      <c r="M10" s="17"/>
      <c r="N10" s="17"/>
    </row>
    <row r="11" spans="1:20" ht="16.5" thickBot="1">
      <c r="A11" s="17"/>
      <c r="B11" s="339" t="s">
        <v>162</v>
      </c>
      <c r="C11" s="340"/>
      <c r="D11" s="340"/>
      <c r="E11" s="340"/>
      <c r="F11" s="343"/>
      <c r="G11" s="344"/>
      <c r="H11" s="17"/>
      <c r="I11" s="17"/>
      <c r="J11" s="17"/>
      <c r="K11" s="17"/>
      <c r="L11" s="17"/>
      <c r="M11" s="17"/>
      <c r="N11" s="17"/>
    </row>
    <row r="12" spans="1:20">
      <c r="A12" s="17"/>
      <c r="B12" s="32"/>
      <c r="C12" s="49"/>
      <c r="D12" s="18"/>
      <c r="E12" s="40"/>
      <c r="F12" s="48"/>
      <c r="G12" s="85"/>
      <c r="H12" s="17"/>
      <c r="I12" s="17"/>
      <c r="J12" s="17"/>
      <c r="K12" s="17"/>
      <c r="L12" s="17"/>
      <c r="M12" s="17"/>
      <c r="N12" s="17"/>
    </row>
  </sheetData>
  <mergeCells count="3">
    <mergeCell ref="C2:F2"/>
    <mergeCell ref="B11:E11"/>
    <mergeCell ref="F11:G11"/>
  </mergeCells>
  <printOptions horizontalCentered="1"/>
  <pageMargins left="0.78740157480314965" right="0.23622047244094491" top="0.43307086614173229" bottom="0.39370078740157483" header="0.19685039370078741" footer="0.19685039370078741"/>
  <pageSetup paperSize="9" scale="85" orientation="portrait" useFirstPageNumber="1" r:id="rId1"/>
  <headerFooter alignWithMargins="0">
    <oddHeader>&amp;L&amp;"Arial,Regular"&amp;A&amp;R&amp;"Arial,Regular"4.&amp;P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3"/>
  <sheetViews>
    <sheetView tabSelected="1" zoomScaleNormal="100" zoomScaleSheetLayoutView="100" workbookViewId="0"/>
  </sheetViews>
  <sheetFormatPr defaultColWidth="9.1640625" defaultRowHeight="12.75"/>
  <cols>
    <col min="1" max="1" width="7.33203125" style="1" customWidth="1"/>
    <col min="2" max="2" width="70.6640625" style="21" customWidth="1"/>
    <col min="3" max="3" width="10.6640625" style="1" customWidth="1"/>
    <col min="4" max="4" width="14.33203125" style="1" customWidth="1"/>
    <col min="5" max="5" width="12.83203125" style="1" customWidth="1"/>
    <col min="6" max="6" width="16.6640625" style="1" customWidth="1"/>
    <col min="7" max="7" width="17.5" style="1" bestFit="1" customWidth="1"/>
    <col min="8" max="8" width="14.33203125" style="1" customWidth="1"/>
    <col min="9" max="9" width="15.1640625" style="1" customWidth="1"/>
    <col min="10" max="10" width="11.1640625" style="1" customWidth="1"/>
    <col min="11" max="12" width="13" style="1" customWidth="1"/>
    <col min="13" max="13" width="15.6640625" style="1" customWidth="1"/>
    <col min="14" max="14" width="12.33203125" style="1" customWidth="1"/>
    <col min="15" max="15" width="16.83203125" style="1" customWidth="1"/>
    <col min="16" max="16384" width="9.1640625" style="1"/>
  </cols>
  <sheetData>
    <row r="1" spans="1:9">
      <c r="A1" s="61"/>
      <c r="B1" s="245"/>
      <c r="C1" s="62"/>
      <c r="D1" s="63"/>
      <c r="E1" s="17"/>
      <c r="F1" s="17"/>
      <c r="G1" s="17"/>
      <c r="H1" s="17"/>
      <c r="I1" s="17"/>
    </row>
    <row r="2" spans="1:9">
      <c r="A2" s="61"/>
      <c r="B2" s="245"/>
      <c r="C2" s="62"/>
      <c r="D2" s="63"/>
      <c r="E2" s="17"/>
      <c r="F2" s="17"/>
      <c r="G2" s="17"/>
      <c r="H2" s="17"/>
      <c r="I2" s="17"/>
    </row>
    <row r="3" spans="1:9" ht="12.75" customHeight="1">
      <c r="A3" s="70"/>
      <c r="B3" s="70"/>
      <c r="C3" s="70"/>
      <c r="D3" s="70"/>
      <c r="E3" s="17"/>
      <c r="F3" s="17"/>
      <c r="G3" s="17"/>
      <c r="H3" s="17"/>
      <c r="I3" s="17"/>
    </row>
    <row r="4" spans="1:9" ht="45" customHeight="1">
      <c r="A4" s="70"/>
      <c r="B4" s="346" t="s">
        <v>163</v>
      </c>
      <c r="C4" s="346"/>
      <c r="D4" s="346"/>
      <c r="F4" s="17"/>
      <c r="G4" s="17"/>
      <c r="H4" s="17"/>
      <c r="I4" s="17"/>
    </row>
    <row r="5" spans="1:9" ht="12.75" customHeight="1">
      <c r="A5" s="131"/>
      <c r="B5" s="116"/>
      <c r="C5" s="116"/>
      <c r="D5" s="116"/>
      <c r="F5" s="17"/>
      <c r="G5" s="17"/>
      <c r="H5" s="17"/>
      <c r="I5" s="17"/>
    </row>
    <row r="6" spans="1:9" ht="12.75" customHeight="1">
      <c r="B6" s="19"/>
      <c r="D6" s="20"/>
      <c r="F6" s="17"/>
      <c r="G6" s="17"/>
      <c r="H6" s="17"/>
      <c r="I6" s="17"/>
    </row>
    <row r="7" spans="1:9">
      <c r="D7" s="20"/>
      <c r="F7" s="17"/>
      <c r="G7" s="17"/>
      <c r="H7" s="17"/>
      <c r="I7" s="17"/>
    </row>
    <row r="8" spans="1:9" ht="15.75">
      <c r="B8" s="22" t="str">
        <f>'1. Geodetic works'!B3:E3</f>
        <v>1. SURVEYING</v>
      </c>
      <c r="C8" s="349"/>
      <c r="D8" s="350"/>
      <c r="E8" s="227"/>
      <c r="F8" s="17"/>
      <c r="G8" s="17"/>
      <c r="H8" s="17"/>
      <c r="I8" s="17"/>
    </row>
    <row r="9" spans="1:9" ht="15.75">
      <c r="B9" s="22" t="s">
        <v>22</v>
      </c>
      <c r="C9" s="349"/>
      <c r="D9" s="350"/>
      <c r="E9" s="227"/>
      <c r="F9" s="17"/>
      <c r="G9" s="17"/>
      <c r="H9" s="17"/>
      <c r="I9" s="17"/>
    </row>
    <row r="10" spans="1:9" ht="15.75">
      <c r="B10" s="22" t="str">
        <f>'3. Bank revetment'!OLE_LINK1</f>
        <v>3. BANK REVETMENT</v>
      </c>
      <c r="C10" s="349"/>
      <c r="D10" s="350"/>
      <c r="E10" s="227"/>
      <c r="F10" s="17"/>
      <c r="G10" s="17"/>
      <c r="H10" s="17"/>
      <c r="I10" s="17"/>
    </row>
    <row r="11" spans="1:9" ht="15.75">
      <c r="B11" s="237" t="str">
        <f>'4. Floating dock'!C2</f>
        <v>4. FLOATING STRUCTURE - DOCK</v>
      </c>
      <c r="C11" s="351"/>
      <c r="D11" s="352"/>
      <c r="E11" s="227"/>
      <c r="F11" s="17"/>
      <c r="G11" s="17"/>
      <c r="H11" s="17"/>
      <c r="I11" s="17"/>
    </row>
    <row r="12" spans="1:9" ht="15.75">
      <c r="B12" s="238" t="s">
        <v>164</v>
      </c>
      <c r="C12" s="353"/>
      <c r="D12" s="354"/>
      <c r="E12" s="227"/>
      <c r="F12" s="17"/>
      <c r="G12" s="234"/>
      <c r="H12" s="17"/>
      <c r="I12" s="17"/>
    </row>
    <row r="13" spans="1:9">
      <c r="B13" s="169"/>
      <c r="C13" s="170"/>
      <c r="D13" s="82"/>
      <c r="F13" s="17"/>
      <c r="G13" s="17"/>
      <c r="H13" s="17"/>
      <c r="I13" s="17"/>
    </row>
    <row r="14" spans="1:9">
      <c r="B14" s="171"/>
      <c r="C14" s="17"/>
      <c r="D14" s="17"/>
      <c r="F14" s="17"/>
      <c r="G14" s="17"/>
      <c r="H14" s="17"/>
      <c r="I14" s="17"/>
    </row>
    <row r="15" spans="1:9">
      <c r="F15" s="17"/>
      <c r="G15" s="17"/>
      <c r="H15" s="17"/>
      <c r="I15" s="17"/>
    </row>
    <row r="16" spans="1:9">
      <c r="A16" s="244"/>
      <c r="B16" s="244"/>
      <c r="C16" s="244"/>
      <c r="D16" s="244"/>
      <c r="F16" s="17"/>
      <c r="G16" s="17"/>
      <c r="H16" s="17"/>
      <c r="I16" s="17"/>
    </row>
    <row r="17" spans="1:9">
      <c r="A17" s="244"/>
      <c r="B17" s="244"/>
      <c r="C17" s="244"/>
      <c r="D17" s="244"/>
      <c r="F17" s="17"/>
      <c r="G17" s="17"/>
      <c r="H17" s="17"/>
      <c r="I17" s="17"/>
    </row>
    <row r="18" spans="1:9">
      <c r="A18" s="244"/>
      <c r="B18" s="244"/>
      <c r="C18" s="244"/>
      <c r="D18" s="244"/>
      <c r="F18" s="17"/>
      <c r="G18" s="17"/>
      <c r="H18" s="17"/>
      <c r="I18" s="17"/>
    </row>
    <row r="19" spans="1:9">
      <c r="A19" s="244"/>
      <c r="B19" s="244"/>
      <c r="C19" s="283"/>
      <c r="D19" s="45"/>
      <c r="F19" s="17"/>
      <c r="G19" s="17"/>
      <c r="H19" s="17"/>
      <c r="I19" s="17"/>
    </row>
    <row r="20" spans="1:9">
      <c r="A20" s="244"/>
      <c r="B20" s="244"/>
      <c r="C20" s="242"/>
      <c r="D20" s="45"/>
      <c r="F20" s="17"/>
      <c r="G20" s="17"/>
      <c r="H20" s="17"/>
      <c r="I20" s="17"/>
    </row>
    <row r="21" spans="1:9">
      <c r="A21" s="244"/>
      <c r="B21" s="244"/>
      <c r="C21" s="242"/>
      <c r="D21" s="45"/>
      <c r="F21" s="17"/>
      <c r="G21" s="17"/>
      <c r="H21" s="17"/>
      <c r="I21" s="17"/>
    </row>
    <row r="22" spans="1:9">
      <c r="A22" s="244"/>
      <c r="B22" s="244"/>
      <c r="C22" s="242"/>
      <c r="D22" s="45"/>
      <c r="F22" s="17"/>
      <c r="G22" s="17"/>
      <c r="H22" s="17"/>
      <c r="I22" s="17"/>
    </row>
    <row r="23" spans="1:9">
      <c r="A23" s="79"/>
      <c r="B23" s="79"/>
      <c r="C23" s="347"/>
      <c r="D23" s="347"/>
      <c r="F23" s="17"/>
      <c r="G23" s="17"/>
      <c r="H23" s="17"/>
      <c r="I23" s="17"/>
    </row>
    <row r="24" spans="1:9">
      <c r="A24" s="79"/>
      <c r="B24" s="79"/>
      <c r="C24" s="348"/>
      <c r="D24" s="348"/>
      <c r="F24" s="17"/>
      <c r="G24" s="17"/>
      <c r="H24" s="17"/>
      <c r="I24" s="17"/>
    </row>
    <row r="25" spans="1:9">
      <c r="A25" s="79"/>
      <c r="B25" s="79"/>
      <c r="C25" s="79"/>
      <c r="D25" s="79"/>
      <c r="F25" s="17"/>
      <c r="G25" s="17"/>
      <c r="H25" s="17"/>
      <c r="I25" s="17"/>
    </row>
    <row r="26" spans="1:9">
      <c r="A26" s="79"/>
      <c r="B26" s="79"/>
      <c r="C26" s="79"/>
      <c r="D26" s="79"/>
      <c r="F26" s="17"/>
      <c r="G26" s="17"/>
      <c r="H26" s="17"/>
      <c r="I26" s="17"/>
    </row>
    <row r="27" spans="1:9">
      <c r="A27" s="79"/>
      <c r="B27" s="79"/>
      <c r="C27" s="79"/>
      <c r="D27" s="79"/>
      <c r="F27" s="17"/>
      <c r="G27" s="17"/>
      <c r="H27" s="17"/>
      <c r="I27" s="17"/>
    </row>
    <row r="28" spans="1:9">
      <c r="A28" s="44"/>
      <c r="B28" s="44"/>
      <c r="C28" s="285"/>
      <c r="D28" s="285"/>
      <c r="F28" s="17"/>
      <c r="G28" s="17"/>
      <c r="H28" s="17"/>
      <c r="I28" s="17"/>
    </row>
    <row r="29" spans="1:9">
      <c r="A29" s="80"/>
      <c r="B29" s="81"/>
      <c r="C29" s="25"/>
      <c r="D29" s="25"/>
      <c r="F29" s="17"/>
      <c r="G29" s="17"/>
      <c r="H29" s="17"/>
      <c r="I29" s="17"/>
    </row>
    <row r="30" spans="1:9">
      <c r="A30" s="80"/>
      <c r="B30" s="81"/>
      <c r="C30" s="283"/>
      <c r="D30" s="45"/>
      <c r="E30" s="45"/>
      <c r="F30" s="17"/>
      <c r="G30" s="17"/>
      <c r="H30" s="17"/>
      <c r="I30" s="17"/>
    </row>
    <row r="31" spans="1:9">
      <c r="A31" s="80"/>
      <c r="B31" s="81"/>
      <c r="C31" s="25"/>
      <c r="D31" s="25"/>
      <c r="E31" s="17"/>
      <c r="F31" s="17"/>
      <c r="G31" s="17"/>
      <c r="H31" s="17"/>
      <c r="I31" s="17"/>
    </row>
    <row r="32" spans="1:9">
      <c r="A32" s="356"/>
      <c r="B32" s="356"/>
      <c r="C32" s="348"/>
      <c r="D32" s="348"/>
      <c r="E32" s="45"/>
      <c r="F32" s="17"/>
      <c r="G32" s="17"/>
      <c r="H32" s="17"/>
      <c r="I32" s="17"/>
    </row>
    <row r="33" spans="1:9">
      <c r="A33" s="80"/>
      <c r="B33" s="284"/>
      <c r="C33" s="25"/>
      <c r="D33" s="25"/>
      <c r="F33" s="17"/>
      <c r="G33" s="17"/>
      <c r="H33" s="17"/>
      <c r="I33" s="17"/>
    </row>
    <row r="34" spans="1:9">
      <c r="A34" s="282"/>
      <c r="B34" s="282"/>
      <c r="C34" s="359"/>
      <c r="D34" s="359"/>
      <c r="E34" s="246"/>
      <c r="F34" s="17"/>
      <c r="G34" s="17"/>
      <c r="H34" s="17"/>
      <c r="I34" s="17"/>
    </row>
    <row r="35" spans="1:9">
      <c r="A35" s="44"/>
      <c r="B35" s="44"/>
      <c r="C35" s="17"/>
      <c r="D35" s="17"/>
      <c r="E35" s="45"/>
      <c r="F35" s="17"/>
      <c r="G35" s="17"/>
      <c r="H35" s="17"/>
      <c r="I35" s="17"/>
    </row>
    <row r="36" spans="1:9">
      <c r="A36" s="243"/>
      <c r="B36" s="243"/>
      <c r="E36" s="28"/>
      <c r="F36" s="17"/>
      <c r="G36" s="17"/>
      <c r="H36" s="17"/>
      <c r="I36" s="17"/>
    </row>
    <row r="37" spans="1:9">
      <c r="A37" s="243"/>
      <c r="B37" s="24"/>
      <c r="E37" s="45"/>
      <c r="F37" s="17"/>
      <c r="G37" s="17"/>
      <c r="H37" s="17"/>
      <c r="I37" s="17"/>
    </row>
    <row r="38" spans="1:9">
      <c r="A38" s="23"/>
      <c r="B38" s="23"/>
      <c r="C38" s="241"/>
      <c r="D38" s="241"/>
      <c r="F38" s="17"/>
      <c r="G38" s="17"/>
      <c r="H38" s="17"/>
      <c r="I38" s="17"/>
    </row>
    <row r="39" spans="1:9">
      <c r="A39" s="24"/>
      <c r="B39" s="24"/>
      <c r="C39" s="357"/>
      <c r="D39" s="357"/>
      <c r="F39" s="17"/>
      <c r="G39" s="17"/>
      <c r="H39" s="17"/>
      <c r="I39" s="17"/>
    </row>
    <row r="40" spans="1:9">
      <c r="A40" s="358"/>
      <c r="B40" s="358"/>
      <c r="C40" s="357"/>
      <c r="D40" s="357"/>
      <c r="F40" s="17"/>
      <c r="G40" s="17"/>
      <c r="H40" s="17"/>
      <c r="I40" s="17"/>
    </row>
    <row r="41" spans="1:9">
      <c r="A41" s="24"/>
      <c r="B41" s="24"/>
      <c r="C41" s="347"/>
      <c r="D41" s="347"/>
      <c r="F41" s="17"/>
      <c r="G41" s="17"/>
      <c r="H41" s="17"/>
      <c r="I41" s="17"/>
    </row>
    <row r="42" spans="1:9">
      <c r="A42" s="355"/>
      <c r="B42" s="355"/>
      <c r="C42" s="347"/>
      <c r="D42" s="347"/>
      <c r="F42" s="17"/>
      <c r="G42" s="17"/>
      <c r="H42" s="17"/>
      <c r="I42" s="17"/>
    </row>
    <row r="43" spans="1:9">
      <c r="C43" s="17"/>
      <c r="D43" s="17"/>
    </row>
  </sheetData>
  <mergeCells count="16">
    <mergeCell ref="C41:D42"/>
    <mergeCell ref="A42:B42"/>
    <mergeCell ref="A32:B32"/>
    <mergeCell ref="C32:D32"/>
    <mergeCell ref="C39:D39"/>
    <mergeCell ref="A40:B40"/>
    <mergeCell ref="C40:D40"/>
    <mergeCell ref="C34:D34"/>
    <mergeCell ref="B4:D4"/>
    <mergeCell ref="C23:D23"/>
    <mergeCell ref="C24:D24"/>
    <mergeCell ref="C8:D8"/>
    <mergeCell ref="C9:D9"/>
    <mergeCell ref="C10:D10"/>
    <mergeCell ref="C11:D11"/>
    <mergeCell ref="C12:D12"/>
  </mergeCells>
  <pageMargins left="0.78740157480314965" right="0.23622047244094491" top="0.43307086614173229" bottom="0.39370078740157483" header="0.19685039370078741" footer="0.39370078740157483"/>
  <pageSetup paperSize="9" scale="85" orientation="portrait" useFirstPageNumber="1" r:id="rId1"/>
  <headerFooter alignWithMargins="0">
    <oddHeader>&amp;L&amp;"Arial,Regular"РЕКАПИТУЛАЦИЈА&amp;R&amp;"Arial,Regular"5.&amp;P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12</vt:i4>
      </vt:variant>
    </vt:vector>
  </HeadingPairs>
  <TitlesOfParts>
    <vt:vector size="17" baseType="lpstr">
      <vt:lpstr>1. Geodetic works</vt:lpstr>
      <vt:lpstr>2. Preparatory works</vt:lpstr>
      <vt:lpstr>3. Bank revetment</vt:lpstr>
      <vt:lpstr>4. Floating dock</vt:lpstr>
      <vt:lpstr>5. Recapitulation</vt:lpstr>
      <vt:lpstr>'2. Preparatory works'!OLE_LINK1</vt:lpstr>
      <vt:lpstr>'3. Bank revetment'!OLE_LINK1</vt:lpstr>
      <vt:lpstr>'4. Floating dock'!OLE_LINK1</vt:lpstr>
      <vt:lpstr>'1. Geodetic works'!Print_Area</vt:lpstr>
      <vt:lpstr>'2. Preparatory works'!Print_Area</vt:lpstr>
      <vt:lpstr>'3. Bank revetment'!Print_Area</vt:lpstr>
      <vt:lpstr>'4. Floating dock'!Print_Area</vt:lpstr>
      <vt:lpstr>'5. Recapitulation'!Print_Area</vt:lpstr>
      <vt:lpstr>'1. Geodetic works'!Print_Titles</vt:lpstr>
      <vt:lpstr>'2. Preparatory works'!Print_Titles</vt:lpstr>
      <vt:lpstr>'3. Bank revetment'!Print_Titles</vt:lpstr>
      <vt:lpstr>'4. Floating dock'!Print_Titles</vt:lpstr>
    </vt:vector>
  </TitlesOfParts>
  <Company>Vojvodinaprojekt dd Novi Sad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 Dusan</dc:creator>
  <cp:lastModifiedBy>Stevan Ilinčić</cp:lastModifiedBy>
  <cp:lastPrinted>2018-12-19T09:41:56Z</cp:lastPrinted>
  <dcterms:created xsi:type="dcterms:W3CDTF">2001-07-05T16:25:38Z</dcterms:created>
  <dcterms:modified xsi:type="dcterms:W3CDTF">2019-04-10T12:23:49Z</dcterms:modified>
</cp:coreProperties>
</file>